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7895" windowHeight="11190" activeTab="1"/>
  </bookViews>
  <sheets>
    <sheet name="Rekapitulace stavby" sheetId="1" r:id="rId1"/>
    <sheet name="001 - Úholičky - oprava k..." sheetId="2" r:id="rId2"/>
  </sheets>
  <calcPr calcId="145621"/>
</workbook>
</file>

<file path=xl/calcChain.xml><?xml version="1.0" encoding="utf-8"?>
<calcChain xmlns="http://schemas.openxmlformats.org/spreadsheetml/2006/main">
  <c r="BK164" i="2" l="1"/>
  <c r="BI164" i="2"/>
  <c r="BH164" i="2"/>
  <c r="BG164" i="2"/>
  <c r="BF164" i="2"/>
  <c r="AA164" i="2"/>
  <c r="Y164" i="2"/>
  <c r="Y163" i="2" s="1"/>
  <c r="Y160" i="2" s="1"/>
  <c r="W164" i="2"/>
  <c r="N164" i="2"/>
  <c r="BE164" i="2" s="1"/>
  <c r="BK163" i="2"/>
  <c r="AA163" i="2"/>
  <c r="W163" i="2"/>
  <c r="N163" i="2"/>
  <c r="BK162" i="2"/>
  <c r="BI162" i="2"/>
  <c r="BH162" i="2"/>
  <c r="BG162" i="2"/>
  <c r="BF162" i="2"/>
  <c r="AA162" i="2"/>
  <c r="Y162" i="2"/>
  <c r="W162" i="2"/>
  <c r="N162" i="2"/>
  <c r="BE162" i="2" s="1"/>
  <c r="BK161" i="2"/>
  <c r="AA161" i="2"/>
  <c r="Y161" i="2"/>
  <c r="W161" i="2"/>
  <c r="N161" i="2"/>
  <c r="BK160" i="2"/>
  <c r="AA160" i="2"/>
  <c r="W160" i="2"/>
  <c r="N160" i="2"/>
  <c r="BK159" i="2"/>
  <c r="BI159" i="2"/>
  <c r="BH159" i="2"/>
  <c r="BG159" i="2"/>
  <c r="BF159" i="2"/>
  <c r="AA159" i="2"/>
  <c r="Y159" i="2"/>
  <c r="Y158" i="2" s="1"/>
  <c r="W159" i="2"/>
  <c r="N159" i="2"/>
  <c r="BE159" i="2" s="1"/>
  <c r="BK158" i="2"/>
  <c r="AA158" i="2"/>
  <c r="W158" i="2"/>
  <c r="N158" i="2"/>
  <c r="BK157" i="2"/>
  <c r="BI157" i="2"/>
  <c r="BH157" i="2"/>
  <c r="BG157" i="2"/>
  <c r="BF157" i="2"/>
  <c r="AA157" i="2"/>
  <c r="Y157" i="2"/>
  <c r="W157" i="2"/>
  <c r="N157" i="2"/>
  <c r="BE157" i="2" s="1"/>
  <c r="BK156" i="2"/>
  <c r="BI156" i="2"/>
  <c r="BH156" i="2"/>
  <c r="BG156" i="2"/>
  <c r="BF156" i="2"/>
  <c r="AA156" i="2"/>
  <c r="Y156" i="2"/>
  <c r="W156" i="2"/>
  <c r="N156" i="2"/>
  <c r="BE156" i="2" s="1"/>
  <c r="BK155" i="2"/>
  <c r="BI155" i="2"/>
  <c r="BH155" i="2"/>
  <c r="BG155" i="2"/>
  <c r="BF155" i="2"/>
  <c r="AA155" i="2"/>
  <c r="Y155" i="2"/>
  <c r="W155" i="2"/>
  <c r="N155" i="2"/>
  <c r="BE155" i="2" s="1"/>
  <c r="BK154" i="2"/>
  <c r="BI154" i="2"/>
  <c r="BH154" i="2"/>
  <c r="BG154" i="2"/>
  <c r="BF154" i="2"/>
  <c r="AA154" i="2"/>
  <c r="Y154" i="2"/>
  <c r="W154" i="2"/>
  <c r="N154" i="2"/>
  <c r="BE154" i="2" s="1"/>
  <c r="BK153" i="2"/>
  <c r="BI153" i="2"/>
  <c r="BH153" i="2"/>
  <c r="BG153" i="2"/>
  <c r="BF153" i="2"/>
  <c r="AA153" i="2"/>
  <c r="Y153" i="2"/>
  <c r="Y152" i="2" s="1"/>
  <c r="W153" i="2"/>
  <c r="N153" i="2"/>
  <c r="BE153" i="2" s="1"/>
  <c r="BK152" i="2"/>
  <c r="AA152" i="2"/>
  <c r="W152" i="2"/>
  <c r="N152" i="2"/>
  <c r="BK151" i="2"/>
  <c r="BI151" i="2"/>
  <c r="BH151" i="2"/>
  <c r="BG151" i="2"/>
  <c r="BF151" i="2"/>
  <c r="AA151" i="2"/>
  <c r="Y151" i="2"/>
  <c r="W151" i="2"/>
  <c r="N151" i="2"/>
  <c r="BE151" i="2" s="1"/>
  <c r="BK150" i="2"/>
  <c r="BI150" i="2"/>
  <c r="BH150" i="2"/>
  <c r="BG150" i="2"/>
  <c r="BF150" i="2"/>
  <c r="AA150" i="2"/>
  <c r="Y150" i="2"/>
  <c r="W150" i="2"/>
  <c r="N150" i="2"/>
  <c r="BE150" i="2" s="1"/>
  <c r="BK149" i="2"/>
  <c r="BI149" i="2"/>
  <c r="BH149" i="2"/>
  <c r="BG149" i="2"/>
  <c r="BF149" i="2"/>
  <c r="AA149" i="2"/>
  <c r="Y149" i="2"/>
  <c r="W149" i="2"/>
  <c r="N149" i="2"/>
  <c r="BE149" i="2" s="1"/>
  <c r="BK148" i="2"/>
  <c r="BI148" i="2"/>
  <c r="BH148" i="2"/>
  <c r="BG148" i="2"/>
  <c r="BF148" i="2"/>
  <c r="AA148" i="2"/>
  <c r="Y148" i="2"/>
  <c r="W148" i="2"/>
  <c r="N148" i="2"/>
  <c r="BE148" i="2" s="1"/>
  <c r="BK147" i="2"/>
  <c r="BI147" i="2"/>
  <c r="BH147" i="2"/>
  <c r="BG147" i="2"/>
  <c r="BF147" i="2"/>
  <c r="AA147" i="2"/>
  <c r="Y147" i="2"/>
  <c r="W147" i="2"/>
  <c r="N147" i="2"/>
  <c r="BE147" i="2" s="1"/>
  <c r="BK146" i="2"/>
  <c r="BI146" i="2"/>
  <c r="BH146" i="2"/>
  <c r="BG146" i="2"/>
  <c r="BF146" i="2"/>
  <c r="AA146" i="2"/>
  <c r="Y146" i="2"/>
  <c r="W146" i="2"/>
  <c r="N146" i="2"/>
  <c r="BE146" i="2" s="1"/>
  <c r="BK145" i="2"/>
  <c r="BI145" i="2"/>
  <c r="BH145" i="2"/>
  <c r="BG145" i="2"/>
  <c r="BF145" i="2"/>
  <c r="AA145" i="2"/>
  <c r="Y145" i="2"/>
  <c r="W145" i="2"/>
  <c r="N145" i="2"/>
  <c r="BE145" i="2" s="1"/>
  <c r="BK144" i="2"/>
  <c r="BI144" i="2"/>
  <c r="BH144" i="2"/>
  <c r="BG144" i="2"/>
  <c r="BF144" i="2"/>
  <c r="AA144" i="2"/>
  <c r="Y144" i="2"/>
  <c r="W144" i="2"/>
  <c r="N144" i="2"/>
  <c r="BE144" i="2" s="1"/>
  <c r="BK143" i="2"/>
  <c r="BI143" i="2"/>
  <c r="BH143" i="2"/>
  <c r="BG143" i="2"/>
  <c r="BF143" i="2"/>
  <c r="AA143" i="2"/>
  <c r="Y143" i="2"/>
  <c r="W143" i="2"/>
  <c r="N143" i="2"/>
  <c r="BE143" i="2" s="1"/>
  <c r="BK142" i="2"/>
  <c r="BI142" i="2"/>
  <c r="BH142" i="2"/>
  <c r="BG142" i="2"/>
  <c r="BF142" i="2"/>
  <c r="AA142" i="2"/>
  <c r="Y142" i="2"/>
  <c r="W142" i="2"/>
  <c r="N142" i="2"/>
  <c r="BE142" i="2" s="1"/>
  <c r="BK141" i="2"/>
  <c r="BI141" i="2"/>
  <c r="BH141" i="2"/>
  <c r="BG141" i="2"/>
  <c r="BF141" i="2"/>
  <c r="AA141" i="2"/>
  <c r="Y141" i="2"/>
  <c r="W141" i="2"/>
  <c r="N141" i="2"/>
  <c r="BE141" i="2" s="1"/>
  <c r="BK140" i="2"/>
  <c r="BI140" i="2"/>
  <c r="BH140" i="2"/>
  <c r="BG140" i="2"/>
  <c r="BF140" i="2"/>
  <c r="AA140" i="2"/>
  <c r="Y140" i="2"/>
  <c r="W140" i="2"/>
  <c r="N140" i="2"/>
  <c r="BE140" i="2" s="1"/>
  <c r="BK139" i="2"/>
  <c r="BI139" i="2"/>
  <c r="BH139" i="2"/>
  <c r="BG139" i="2"/>
  <c r="BF139" i="2"/>
  <c r="AA139" i="2"/>
  <c r="Y139" i="2"/>
  <c r="W139" i="2"/>
  <c r="N139" i="2"/>
  <c r="BE139" i="2" s="1"/>
  <c r="BK138" i="2"/>
  <c r="BI138" i="2"/>
  <c r="BH138" i="2"/>
  <c r="BG138" i="2"/>
  <c r="BF138" i="2"/>
  <c r="AA138" i="2"/>
  <c r="Y138" i="2"/>
  <c r="W138" i="2"/>
  <c r="N138" i="2"/>
  <c r="BE138" i="2" s="1"/>
  <c r="BK137" i="2"/>
  <c r="BI137" i="2"/>
  <c r="BH137" i="2"/>
  <c r="BG137" i="2"/>
  <c r="BF137" i="2"/>
  <c r="AA137" i="2"/>
  <c r="Y137" i="2"/>
  <c r="W137" i="2"/>
  <c r="N137" i="2"/>
  <c r="BE137" i="2" s="1"/>
  <c r="BK136" i="2"/>
  <c r="BI136" i="2"/>
  <c r="BH136" i="2"/>
  <c r="BG136" i="2"/>
  <c r="BF136" i="2"/>
  <c r="AA136" i="2"/>
  <c r="Y136" i="2"/>
  <c r="Y135" i="2" s="1"/>
  <c r="W136" i="2"/>
  <c r="N136" i="2"/>
  <c r="BE136" i="2" s="1"/>
  <c r="BK135" i="2"/>
  <c r="AA135" i="2"/>
  <c r="W135" i="2"/>
  <c r="N135" i="2"/>
  <c r="BK134" i="2"/>
  <c r="BI134" i="2"/>
  <c r="BH134" i="2"/>
  <c r="BG134" i="2"/>
  <c r="BF134" i="2"/>
  <c r="AA134" i="2"/>
  <c r="Y134" i="2"/>
  <c r="W134" i="2"/>
  <c r="N134" i="2"/>
  <c r="BE134" i="2" s="1"/>
  <c r="BK133" i="2"/>
  <c r="BI133" i="2"/>
  <c r="BH133" i="2"/>
  <c r="BG133" i="2"/>
  <c r="BF133" i="2"/>
  <c r="AA133" i="2"/>
  <c r="AA132" i="2" s="1"/>
  <c r="Y133" i="2"/>
  <c r="W133" i="2"/>
  <c r="W132" i="2" s="1"/>
  <c r="N133" i="2"/>
  <c r="BE133" i="2" s="1"/>
  <c r="BK132" i="2"/>
  <c r="Y132" i="2"/>
  <c r="N132" i="2"/>
  <c r="BK131" i="2"/>
  <c r="BI131" i="2"/>
  <c r="BH131" i="2"/>
  <c r="BG131" i="2"/>
  <c r="BF131" i="2"/>
  <c r="AA131" i="2"/>
  <c r="Y131" i="2"/>
  <c r="W131" i="2"/>
  <c r="N131" i="2"/>
  <c r="BE131" i="2" s="1"/>
  <c r="BK130" i="2"/>
  <c r="BI130" i="2"/>
  <c r="BH130" i="2"/>
  <c r="BG130" i="2"/>
  <c r="BF130" i="2"/>
  <c r="AA130" i="2"/>
  <c r="Y130" i="2"/>
  <c r="W130" i="2"/>
  <c r="N130" i="2"/>
  <c r="BE130" i="2" s="1"/>
  <c r="BK129" i="2"/>
  <c r="BI129" i="2"/>
  <c r="BH129" i="2"/>
  <c r="BG129" i="2"/>
  <c r="BF129" i="2"/>
  <c r="AA129" i="2"/>
  <c r="Y129" i="2"/>
  <c r="W129" i="2"/>
  <c r="N129" i="2"/>
  <c r="BE129" i="2" s="1"/>
  <c r="BK128" i="2"/>
  <c r="BI128" i="2"/>
  <c r="BH128" i="2"/>
  <c r="BG128" i="2"/>
  <c r="BF128" i="2"/>
  <c r="AA128" i="2"/>
  <c r="Y128" i="2"/>
  <c r="W128" i="2"/>
  <c r="N128" i="2"/>
  <c r="BE128" i="2" s="1"/>
  <c r="BK127" i="2"/>
  <c r="BI127" i="2"/>
  <c r="BH127" i="2"/>
  <c r="BG127" i="2"/>
  <c r="BF127" i="2"/>
  <c r="AA127" i="2"/>
  <c r="Y127" i="2"/>
  <c r="W127" i="2"/>
  <c r="N127" i="2"/>
  <c r="BE127" i="2" s="1"/>
  <c r="BK126" i="2"/>
  <c r="BI126" i="2"/>
  <c r="BH126" i="2"/>
  <c r="BG126" i="2"/>
  <c r="BF126" i="2"/>
  <c r="AA126" i="2"/>
  <c r="Y126" i="2"/>
  <c r="Y125" i="2" s="1"/>
  <c r="W126" i="2"/>
  <c r="N126" i="2"/>
  <c r="BE126" i="2" s="1"/>
  <c r="BK125" i="2"/>
  <c r="AA125" i="2"/>
  <c r="W125" i="2"/>
  <c r="N125" i="2"/>
  <c r="BK124" i="2"/>
  <c r="BI124" i="2"/>
  <c r="BH124" i="2"/>
  <c r="BG124" i="2"/>
  <c r="BF124" i="2"/>
  <c r="AA124" i="2"/>
  <c r="Y124" i="2"/>
  <c r="W124" i="2"/>
  <c r="N124" i="2"/>
  <c r="BE124" i="2" s="1"/>
  <c r="BK123" i="2"/>
  <c r="BI123" i="2"/>
  <c r="BH123" i="2"/>
  <c r="BG123" i="2"/>
  <c r="BF123" i="2"/>
  <c r="AA123" i="2"/>
  <c r="Y123" i="2"/>
  <c r="W123" i="2"/>
  <c r="N123" i="2"/>
  <c r="BE123" i="2" s="1"/>
  <c r="BK122" i="2"/>
  <c r="BI122" i="2"/>
  <c r="BH122" i="2"/>
  <c r="BG122" i="2"/>
  <c r="BF122" i="2"/>
  <c r="AA122" i="2"/>
  <c r="Y122" i="2"/>
  <c r="W122" i="2"/>
  <c r="N122" i="2"/>
  <c r="BE122" i="2" s="1"/>
  <c r="BK121" i="2"/>
  <c r="BI121" i="2"/>
  <c r="BH121" i="2"/>
  <c r="BG121" i="2"/>
  <c r="BF121" i="2"/>
  <c r="AA121" i="2"/>
  <c r="Y121" i="2"/>
  <c r="W121" i="2"/>
  <c r="N121" i="2"/>
  <c r="BE121" i="2" s="1"/>
  <c r="BK120" i="2"/>
  <c r="BI120" i="2"/>
  <c r="BH120" i="2"/>
  <c r="BG120" i="2"/>
  <c r="BF120" i="2"/>
  <c r="AA120" i="2"/>
  <c r="AA119" i="2" s="1"/>
  <c r="AA118" i="2" s="1"/>
  <c r="AA117" i="2" s="1"/>
  <c r="Y120" i="2"/>
  <c r="W120" i="2"/>
  <c r="W119" i="2" s="1"/>
  <c r="W118" i="2" s="1"/>
  <c r="W117" i="2" s="1"/>
  <c r="AU88" i="1" s="1"/>
  <c r="AU87" i="1" s="1"/>
  <c r="N120" i="2"/>
  <c r="BE120" i="2" s="1"/>
  <c r="BK119" i="2"/>
  <c r="BK118" i="2" s="1"/>
  <c r="Y119" i="2"/>
  <c r="Y118" i="2" s="1"/>
  <c r="Y117" i="2" s="1"/>
  <c r="N119" i="2"/>
  <c r="F111" i="2"/>
  <c r="F109" i="2"/>
  <c r="N97" i="2"/>
  <c r="N96" i="2"/>
  <c r="N95" i="2"/>
  <c r="N94" i="2"/>
  <c r="N93" i="2"/>
  <c r="N92" i="2"/>
  <c r="N91" i="2"/>
  <c r="N90" i="2"/>
  <c r="N89" i="2"/>
  <c r="F80" i="2"/>
  <c r="F78" i="2"/>
  <c r="H35" i="2"/>
  <c r="H34" i="2"/>
  <c r="H33" i="2"/>
  <c r="M32" i="2"/>
  <c r="H32" i="2"/>
  <c r="M27" i="2"/>
  <c r="O20" i="2"/>
  <c r="E20" i="2"/>
  <c r="M83" i="2" s="1"/>
  <c r="O19" i="2"/>
  <c r="O17" i="2"/>
  <c r="E17" i="2"/>
  <c r="M82" i="2" s="1"/>
  <c r="O16" i="2"/>
  <c r="O14" i="2"/>
  <c r="E14" i="2"/>
  <c r="F114" i="2" s="1"/>
  <c r="O13" i="2"/>
  <c r="O11" i="2"/>
  <c r="E11" i="2"/>
  <c r="F113" i="2" s="1"/>
  <c r="O10" i="2"/>
  <c r="O8" i="2"/>
  <c r="M80" i="2" s="1"/>
  <c r="BD88" i="1"/>
  <c r="BC88" i="1"/>
  <c r="BB88" i="1"/>
  <c r="BA88" i="1"/>
  <c r="AY88" i="1"/>
  <c r="AX88" i="1"/>
  <c r="AW88" i="1"/>
  <c r="AS88" i="1"/>
  <c r="BD87" i="1"/>
  <c r="W35" i="1" s="1"/>
  <c r="BC87" i="1"/>
  <c r="BB87" i="1"/>
  <c r="W33" i="1" s="1"/>
  <c r="BA87" i="1"/>
  <c r="AY87" i="1"/>
  <c r="AX87" i="1"/>
  <c r="AW87" i="1"/>
  <c r="AS87" i="1"/>
  <c r="AM83" i="1"/>
  <c r="L83" i="1"/>
  <c r="AM82" i="1"/>
  <c r="L82" i="1"/>
  <c r="AM80" i="1"/>
  <c r="L80" i="1"/>
  <c r="L78" i="1"/>
  <c r="L77" i="1"/>
  <c r="W34" i="1"/>
  <c r="AK32" i="1"/>
  <c r="W32" i="1"/>
  <c r="AK27" i="1"/>
  <c r="BK117" i="2" l="1"/>
  <c r="N117" i="2" s="1"/>
  <c r="N87" i="2" s="1"/>
  <c r="N118" i="2"/>
  <c r="N88" i="2" s="1"/>
  <c r="H31" i="2"/>
  <c r="AZ88" i="1" s="1"/>
  <c r="AZ87" i="1" s="1"/>
  <c r="M31" i="2"/>
  <c r="AV88" i="1" s="1"/>
  <c r="AT88" i="1" s="1"/>
  <c r="F82" i="2"/>
  <c r="F83" i="2"/>
  <c r="M111" i="2"/>
  <c r="M113" i="2"/>
  <c r="M114" i="2"/>
  <c r="W31" i="1" l="1"/>
  <c r="AV87" i="1"/>
  <c r="L101" i="2"/>
  <c r="M26" i="2"/>
  <c r="M29" i="2" s="1"/>
  <c r="AG88" i="1" l="1"/>
  <c r="L37" i="2"/>
  <c r="AT87" i="1"/>
  <c r="AK31" i="1"/>
  <c r="AG87" i="1" l="1"/>
  <c r="AN88" i="1"/>
  <c r="AG92" i="1" l="1"/>
  <c r="AN87" i="1"/>
  <c r="AN92" i="1" s="1"/>
  <c r="AK26" i="1"/>
  <c r="AK29" i="1" s="1"/>
  <c r="AK37" i="1" s="1"/>
</calcChain>
</file>

<file path=xl/sharedStrings.xml><?xml version="1.0" encoding="utf-8"?>
<sst xmlns="http://schemas.openxmlformats.org/spreadsheetml/2006/main" count="830" uniqueCount="275">
  <si>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</si>
  <si>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</si>
  <si>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</si>
  <si>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</si>
  <si>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</si>
  <si>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</si>
  <si>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</si>
  <si>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</si>
  <si>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</si>
  <si>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</si>
  <si>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</si>
  <si>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1) Krycí list rozpočtu</t>
  </si>
  <si>
    <t>2) Rekapitulace rozpočtu</t>
  </si>
  <si>
    <t>15</t>
  </si>
  <si>
    <t>SOUHRNNÝ LIST STAVBY</t>
  </si>
  <si>
    <t>v ---  níže se nacházejí doplnkové a pomocné údaje k sestavám  --- v</t>
  </si>
  <si>
    <t>0,001</t>
  </si>
  <si>
    <t>Kód:</t>
  </si>
  <si>
    <t>3) Rozpočet</t>
  </si>
  <si>
    <t>001</t>
  </si>
  <si>
    <t>Stavba:</t>
  </si>
  <si>
    <t>Úholičky - oprava komunikace</t>
  </si>
  <si>
    <t>Zpět na list:</t>
  </si>
  <si>
    <t>Rekapitulace stavby</t>
  </si>
  <si>
    <t>JKSO:</t>
  </si>
  <si>
    <t>CC-CZ:</t>
  </si>
  <si>
    <t>Místo:</t>
  </si>
  <si>
    <t xml:space="preserve"> </t>
  </si>
  <si>
    <t>Datum:</t>
  </si>
  <si>
    <t>19. 1. 2018</t>
  </si>
  <si>
    <t>{c6b59f64-3981-4d3b-9034-4bcdce61af15}</t>
  </si>
  <si>
    <t>2</t>
  </si>
  <si>
    <t>KRYCÍ LIST ROZPOČTU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</si>
  <si>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</si>
  <si>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</si>
  <si>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</si>
  <si>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</si>
  <si>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</si>
  <si>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</si>
  <si>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</si>
  <si>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</si>
  <si>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</si>
  <si>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</si>
  <si>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</si>
  <si>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</si>
  <si>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</si>
  <si>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</si>
  <si>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</si>
  <si>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</si>
  <si>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Náklady z rozpočtu</t>
  </si>
  <si>
    <t>sníž. přenesená</t>
  </si>
  <si>
    <t>Ostatní náklady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</si>
  <si>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</si>
  <si>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</si>
  <si>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</si>
  <si>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</si>
  <si>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</si>
  <si>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</si>
  <si>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</si>
  <si>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</si>
  <si>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</si>
  <si>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</si>
  <si>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</si>
  <si>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REKAPITULACE ROZPOČTU</t>
  </si>
  <si>
    <t>Kód - Popis</t>
  </si>
  <si>
    <t>Cena celkem [CZK]</t>
  </si>
  <si>
    <t>Informatívní údaje z listů zakázek</t>
  </si>
  <si>
    <t>1) Náklady z rozpočtu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</si>
  <si>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</si>
  <si>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</si>
  <si>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</si>
  <si>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</si>
  <si>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</si>
  <si>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</si>
  <si>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</si>
  <si>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</si>
  <si>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</si>
  <si>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</si>
  <si>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VRN9 - Ostatní náklady</t>
  </si>
  <si>
    <t>2) Ostatní náklady</t>
  </si>
  <si>
    <t>Celkové náklady za stavbu 1) + 2)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</si>
  <si>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</si>
  <si>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</si>
  <si>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</si>
  <si>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</si>
  <si>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</si>
  <si>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</si>
  <si>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</si>
  <si>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</si>
  <si>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</si>
  <si>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</si>
  <si>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</si>
  <si>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</si>
  <si>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</si>
  <si>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</si>
  <si>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</si>
  <si>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</si>
  <si>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</si>
  <si>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</si>
  <si>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</si>
  <si>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</si>
  <si>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</si>
  <si>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</si>
  <si>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</si>
  <si>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</si>
  <si>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</si>
  <si>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</si>
  <si>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</si>
  <si>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</si>
  <si>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</si>
  <si>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</si>
  <si>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</si>
  <si>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</si>
  <si>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</si>
  <si>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</si>
  <si>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</si>
  <si>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</si>
  <si>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</si>
  <si>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</si>
  <si>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</si>
  <si>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</si>
  <si>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</si>
  <si>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</si>
  <si>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</si>
  <si>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113106023</t>
  </si>
  <si>
    <t>Rozebrání dlažeb při překopech komunikací pro pěší ze zámkových dlaždic plochy do 15 m2</t>
  </si>
  <si>
    <t>m2</t>
  </si>
  <si>
    <t>4</t>
  </si>
  <si>
    <t>278811475</t>
  </si>
  <si>
    <t>113107124</t>
  </si>
  <si>
    <t>Odstranění podkladu pl do 50 m2 z kameniva drceného tl 400 mm</t>
  </si>
  <si>
    <t>1786731918</t>
  </si>
  <si>
    <t>3</t>
  </si>
  <si>
    <t>113107182</t>
  </si>
  <si>
    <t>Odstranění podkladu pl přes 50 do 200 m2 živičných tl 100 mm</t>
  </si>
  <si>
    <t>158405526</t>
  </si>
  <si>
    <t>113154253</t>
  </si>
  <si>
    <t>Frézování živičného krytu tl 50 mm pruh š 1 m pl do 1000 m2 s překážkami v trase</t>
  </si>
  <si>
    <t>-1994195816</t>
  </si>
  <si>
    <t>5</t>
  </si>
  <si>
    <t>113202111</t>
  </si>
  <si>
    <t>Vytrhání obrub krajníků obrubníků stojatých</t>
  </si>
  <si>
    <t>m</t>
  </si>
  <si>
    <t>906982743</t>
  </si>
  <si>
    <t>6</t>
  </si>
  <si>
    <t>564851111</t>
  </si>
  <si>
    <t>Podklad ze štěrkodrtě ŠD tl 150 mm</t>
  </si>
  <si>
    <t>-197134347</t>
  </si>
  <si>
    <t>7</t>
  </si>
  <si>
    <t>567132115</t>
  </si>
  <si>
    <t>Podklad ze směsi stmelené cementem SC C 8/10 (KSC I) tl 200 mm</t>
  </si>
  <si>
    <t>-1125687180</t>
  </si>
  <si>
    <t>8</t>
  </si>
  <si>
    <t>573211107</t>
  </si>
  <si>
    <t>Postřik živičný spojovací z asfaltu v množství 0,30 kg/m2</t>
  </si>
  <si>
    <t>1672501667</t>
  </si>
  <si>
    <t>9</t>
  </si>
  <si>
    <t>577144121</t>
  </si>
  <si>
    <t>Asfaltový beton vrstva obrusná ACO 11 (ABS) tř. I tl 50 mm š přes 3 m z nemodifikovaného asfaltu</t>
  </si>
  <si>
    <t>60871805</t>
  </si>
  <si>
    <t>10</t>
  </si>
  <si>
    <t>577155112</t>
  </si>
  <si>
    <t>Asfaltový beton vrstva ložní ACL 16 (ABH) tl 60 mm š do 3 m z nemodifikovaného asfaltu</t>
  </si>
  <si>
    <t>1995295970</t>
  </si>
  <si>
    <t>11</t>
  </si>
  <si>
    <t>596211120</t>
  </si>
  <si>
    <t>Kladení zámkové dlažby komunikací pro pěší tl 60 mm skupiny B pl do 50 m2</t>
  </si>
  <si>
    <t>-127643221</t>
  </si>
  <si>
    <t>12</t>
  </si>
  <si>
    <t>899331111</t>
  </si>
  <si>
    <t>Výšková úprava uličního vstupu nebo vpusti do 200 mm zvýšením poklopu</t>
  </si>
  <si>
    <t>kus</t>
  </si>
  <si>
    <t>-583011960</t>
  </si>
  <si>
    <t>13</t>
  </si>
  <si>
    <t>899431111</t>
  </si>
  <si>
    <t>Výšková úprava uličního vstupu nebo vpusti do 200 mm zvýšením krycího hrnce, šoupěte nebo hydrantu</t>
  </si>
  <si>
    <t>168761256</t>
  </si>
  <si>
    <t>14</t>
  </si>
  <si>
    <t>916231213</t>
  </si>
  <si>
    <t>Osazení chodníkového obrubníku betonového stojatého s boční opěrou do lože z betonu prostého</t>
  </si>
  <si>
    <t>1907060477</t>
  </si>
  <si>
    <t>M</t>
  </si>
  <si>
    <t>592173030</t>
  </si>
  <si>
    <t>obrubník betonový zahradní přírodní šedá ABO 6/20 50x5x20 cm</t>
  </si>
  <si>
    <t>1812320039</t>
  </si>
  <si>
    <t>16</t>
  </si>
  <si>
    <t>916431111</t>
  </si>
  <si>
    <t>Osazení bezbariérového betonového obrubníku do betonového lože tl 150 mm</t>
  </si>
  <si>
    <t>-551711606</t>
  </si>
  <si>
    <t>17</t>
  </si>
  <si>
    <t>592175430</t>
  </si>
  <si>
    <t>obrubník HK přímý 40x29x100 cm šedý</t>
  </si>
  <si>
    <t>625902947</t>
  </si>
  <si>
    <t>18</t>
  </si>
  <si>
    <t>592175440</t>
  </si>
  <si>
    <t>obrubník HK náběhový pravý 40x29-25x100 cm šedý</t>
  </si>
  <si>
    <t>180381874</t>
  </si>
  <si>
    <t>19</t>
  </si>
  <si>
    <t>592175450</t>
  </si>
  <si>
    <t>obrubník HK náběhový levý 40x25-29x100 cm šedý</t>
  </si>
  <si>
    <t>-2065260298</t>
  </si>
  <si>
    <t>20</t>
  </si>
  <si>
    <t>592175460</t>
  </si>
  <si>
    <t>obrubník HK přechodový pravý 40x29-H25x100 cm šedý</t>
  </si>
  <si>
    <t>1698782325</t>
  </si>
  <si>
    <t>592175470</t>
  </si>
  <si>
    <t>obrubník HK přechodový levý 40xH25-29x100 cm šedý</t>
  </si>
  <si>
    <t>-744791445</t>
  </si>
  <si>
    <t>22</t>
  </si>
  <si>
    <t>919112223</t>
  </si>
  <si>
    <t>Řezání spár pro vytvoření komůrky š 15 mm hl 30 mm pro těsnící zálivku v živičném krytu</t>
  </si>
  <si>
    <t>-2143919571</t>
  </si>
  <si>
    <t>23</t>
  </si>
  <si>
    <t>919122122</t>
  </si>
  <si>
    <t>Těsnění spár zálivkou za tepla pro komůrky š 15 mm hl 30 mm</t>
  </si>
  <si>
    <t>449117887</t>
  </si>
  <si>
    <t>24</t>
  </si>
  <si>
    <t>919731121</t>
  </si>
  <si>
    <t>Zarovnání styčné plochy podkladu nebo krytu živičného tl do 50 mm</t>
  </si>
  <si>
    <t>1182369306</t>
  </si>
  <si>
    <t>25</t>
  </si>
  <si>
    <t>919732211</t>
  </si>
  <si>
    <t>Styčná spára napojení nového živičného povrchu na stávající za tepla š 15 mm hl 25 mm s prořezáním</t>
  </si>
  <si>
    <t>-1607515732</t>
  </si>
  <si>
    <t>26</t>
  </si>
  <si>
    <t>919735111</t>
  </si>
  <si>
    <t>Řezání stávajícího živičného krytu hl do 50 mm</t>
  </si>
  <si>
    <t>-2018724269</t>
  </si>
  <si>
    <t>27</t>
  </si>
  <si>
    <t>919735112</t>
  </si>
  <si>
    <t>Řezání stávajícího živičného krytu hl do 100 mm</t>
  </si>
  <si>
    <t>-1696477810</t>
  </si>
  <si>
    <t>28</t>
  </si>
  <si>
    <t>938909311</t>
  </si>
  <si>
    <t>Čištění vozovek metením strojně podkladu nebo krytu betonového nebo živičného</t>
  </si>
  <si>
    <t>-1372034091</t>
  </si>
  <si>
    <t>29</t>
  </si>
  <si>
    <t>979051121</t>
  </si>
  <si>
    <t>Očištění zámkových dlaždic se spárováním z kameniva těženého při překopech inženýrských sítí</t>
  </si>
  <si>
    <t>1728757877</t>
  </si>
  <si>
    <t>30</t>
  </si>
  <si>
    <t>997221551</t>
  </si>
  <si>
    <t>Vodorovná doprava suti ze sypkých materiálů do 1 km</t>
  </si>
  <si>
    <t>t</t>
  </si>
  <si>
    <t>785089676</t>
  </si>
  <si>
    <t>31</t>
  </si>
  <si>
    <t>997221559</t>
  </si>
  <si>
    <t>Příplatek ZKD 1 km u vodorovné dopravy suti ze sypkých materiálů</t>
  </si>
  <si>
    <t>1635655515</t>
  </si>
  <si>
    <t>32</t>
  </si>
  <si>
    <t>997221815</t>
  </si>
  <si>
    <t>Poplatek za uložení betonového odpadu na skládce (skládkovné)</t>
  </si>
  <si>
    <t>1867445207</t>
  </si>
  <si>
    <t>33</t>
  </si>
  <si>
    <t>997221845</t>
  </si>
  <si>
    <t>Poplatek za uložení odpadu z asfaltových povrchů na skládce (skládkovné)</t>
  </si>
  <si>
    <t>187863357</t>
  </si>
  <si>
    <t>34</t>
  </si>
  <si>
    <t>997221855</t>
  </si>
  <si>
    <t>Poplatek za uložení odpadu z kameniva na skládce (skládkovné)</t>
  </si>
  <si>
    <t>-1939253455</t>
  </si>
  <si>
    <t>35</t>
  </si>
  <si>
    <t>998223011</t>
  </si>
  <si>
    <t>Přesun hmot pro pozemní komunikace s krytem dlážděným</t>
  </si>
  <si>
    <t>-511269036</t>
  </si>
  <si>
    <t>36</t>
  </si>
  <si>
    <t>030001000</t>
  </si>
  <si>
    <t>Zařízení staveniště</t>
  </si>
  <si>
    <t>kpl</t>
  </si>
  <si>
    <t>1024</t>
  </si>
  <si>
    <t>-66135385</t>
  </si>
  <si>
    <t>37</t>
  </si>
  <si>
    <t>090001000</t>
  </si>
  <si>
    <t>Dopravně inženýrské opatření</t>
  </si>
  <si>
    <t>423165382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</si>
</sst>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#,##0.00%"/>
    <numFmt numFmtId="166" formatCode="#,##0.00000"/>
    <numFmt numFmtId="167" formatCode="#,##0.000"/>
  </numFmts>
  <fonts count="35">
    <font>
      <sz val="8"/>
      <color rgb="FF000000"/>
      <name val="Trebuchet MS"/>
    </font>
    <font>
      <sz val="8"/>
      <name val="Trebuchet MS"/>
    </font>
    <font>
      <sz val="10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rgb="FF0000FF"/>
      <name val="Trebuchet MS"/>
    </font>
    <font>
      <sz val="8"/>
      <color rgb="FF3366FF"/>
      <name val="Trebuchet MS"/>
    </font>
    <font>
      <sz val="8"/>
      <name val="Trebuchet MS"/>
    </font>
    <font>
      <u/>
      <sz val="10"/>
      <color rgb="FF0000FF"/>
      <name val="Trebuchet MS"/>
    </font>
    <font>
      <b/>
      <sz val="16"/>
      <name val="Trebuchet MS"/>
    </font>
    <font>
      <sz val="9"/>
      <color rgb="FF969696"/>
      <name val="Trebuchet MS"/>
    </font>
    <font>
      <sz val="9"/>
      <name val="Trebuchet MS"/>
    </font>
    <font>
      <b/>
      <sz val="12"/>
      <name val="Trebuchet MS"/>
    </font>
    <font>
      <sz val="10"/>
      <color rgb="FF464646"/>
      <name val="Trebuchet MS"/>
    </font>
    <font>
      <b/>
      <sz val="10"/>
      <name val="Trebuchet MS"/>
    </font>
    <font>
      <sz val="8"/>
      <color rgb="FF969696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800000"/>
      <name val="Trebuchet MS"/>
    </font>
    <font>
      <b/>
      <sz val="12"/>
      <color rgb="FF96000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u/>
      <sz val="18"/>
      <color rgb="FF0000FF"/>
      <name val="Noto Sans Symbols"/>
    </font>
    <font>
      <sz val="11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003366"/>
      <name val="Trebuchet MS"/>
    </font>
    <font>
      <i/>
      <sz val="8"/>
      <color rgb="FF0000FF"/>
      <name val="Trebuchet MS"/>
    </font>
  </fonts>
  <fills count="6">
    <fill>
      <patternFill patternType="none"/>
    </fill>
    <fill>
      <patternFill patternType="gray125"/>
    </fill>
    <fill>
      <patternFill patternType="solid">
        <fgColor rgb="FFFAE682"/>
        <bgColor rgb="FFFAE682"/>
      </patternFill>
    </fill>
    <fill>
      <patternFill patternType="solid">
        <fgColor rgb="FFC0C0C0"/>
        <bgColor rgb="FFC0C0C0"/>
      </patternFill>
    </fill>
    <fill>
      <patternFill patternType="solid">
        <fgColor rgb="FFBEBEBE"/>
        <bgColor rgb="FFBEBEBE"/>
      </patternFill>
    </fill>
    <fill>
      <patternFill patternType="solid">
        <fgColor rgb="FFD2D2D2"/>
        <bgColor rgb="FFD2D2D2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92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6" fillId="0" borderId="0" xfId="0" applyFont="1" applyAlignment="1">
      <alignment horizontal="left" vertical="center"/>
    </xf>
    <xf numFmtId="0" fontId="1" fillId="0" borderId="0" xfId="0" applyFont="1"/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" fillId="0" borderId="10" xfId="0" applyFont="1" applyBorder="1"/>
    <xf numFmtId="0" fontId="13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5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2" fillId="4" borderId="13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2" fillId="4" borderId="14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/>
    <xf numFmtId="0" fontId="1" fillId="5" borderId="1" xfId="0" applyFont="1" applyFill="1" applyBorder="1" applyAlignment="1">
      <alignment vertical="center"/>
    </xf>
    <xf numFmtId="0" fontId="1" fillId="0" borderId="22" xfId="0" applyFont="1" applyBorder="1"/>
    <xf numFmtId="0" fontId="12" fillId="5" borderId="13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vertical="center"/>
    </xf>
    <xf numFmtId="0" fontId="12" fillId="5" borderId="14" xfId="0" applyFont="1" applyFill="1" applyBorder="1" applyAlignment="1">
      <alignment horizontal="right" vertical="center"/>
    </xf>
    <xf numFmtId="0" fontId="12" fillId="5" borderId="14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18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8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9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22" fillId="5" borderId="1" xfId="0" applyFont="1" applyFill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0" fillId="0" borderId="21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22" xfId="0" applyNumberFormat="1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0" xfId="0" applyFont="1" applyAlignment="1">
      <alignment vertical="center"/>
    </xf>
    <xf numFmtId="4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166" fontId="29" fillId="0" borderId="24" xfId="0" applyNumberFormat="1" applyFont="1" applyBorder="1" applyAlignment="1">
      <alignment vertical="center"/>
    </xf>
    <xf numFmtId="4" fontId="29" fillId="0" borderId="25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6" fontId="31" fillId="0" borderId="12" xfId="0" applyNumberFormat="1" applyFont="1" applyBorder="1"/>
    <xf numFmtId="166" fontId="31" fillId="0" borderId="20" xfId="0" applyNumberFormat="1" applyFont="1" applyBorder="1"/>
    <xf numFmtId="4" fontId="32" fillId="0" borderId="0" xfId="0" applyNumberFormat="1" applyFont="1" applyAlignment="1">
      <alignment vertical="center"/>
    </xf>
    <xf numFmtId="0" fontId="33" fillId="0" borderId="0" xfId="0" applyFont="1"/>
    <xf numFmtId="0" fontId="33" fillId="0" borderId="8" xfId="0" applyFont="1" applyBorder="1"/>
    <xf numFmtId="0" fontId="23" fillId="0" borderId="0" xfId="0" applyFont="1" applyAlignment="1">
      <alignment horizontal="left"/>
    </xf>
    <xf numFmtId="0" fontId="33" fillId="0" borderId="9" xfId="0" applyFont="1" applyBorder="1"/>
    <xf numFmtId="0" fontId="33" fillId="0" borderId="21" xfId="0" applyFont="1" applyBorder="1"/>
    <xf numFmtId="166" fontId="33" fillId="0" borderId="0" xfId="0" applyNumberFormat="1" applyFont="1"/>
    <xf numFmtId="166" fontId="33" fillId="0" borderId="22" xfId="0" applyNumberFormat="1" applyFont="1" applyBorder="1"/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4" fontId="33" fillId="0" borderId="0" xfId="0" applyNumberFormat="1" applyFont="1" applyAlignment="1">
      <alignment vertical="center"/>
    </xf>
    <xf numFmtId="0" fontId="24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167" fontId="1" fillId="0" borderId="29" xfId="0" applyNumberFormat="1" applyFont="1" applyBorder="1" applyAlignment="1">
      <alignment vertical="center"/>
    </xf>
    <xf numFmtId="0" fontId="15" fillId="0" borderId="29" xfId="0" applyFont="1" applyBorder="1" applyAlignment="1">
      <alignment horizontal="left" vertical="center"/>
    </xf>
    <xf numFmtId="166" fontId="15" fillId="0" borderId="0" xfId="0" applyNumberFormat="1" applyFont="1" applyAlignment="1">
      <alignment vertical="center"/>
    </xf>
    <xf numFmtId="166" fontId="15" fillId="0" borderId="22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34" fillId="0" borderId="29" xfId="0" applyFont="1" applyBorder="1" applyAlignment="1">
      <alignment horizontal="center" vertical="center"/>
    </xf>
    <xf numFmtId="49" fontId="34" fillId="0" borderId="29" xfId="0" applyNumberFormat="1" applyFont="1" applyBorder="1" applyAlignment="1">
      <alignment horizontal="left" vertical="center" wrapText="1"/>
    </xf>
    <xf numFmtId="0" fontId="34" fillId="0" borderId="29" xfId="0" applyFont="1" applyBorder="1" applyAlignment="1">
      <alignment horizontal="center" vertical="center" wrapText="1"/>
    </xf>
    <xf numFmtId="167" fontId="34" fillId="0" borderId="29" xfId="0" applyNumberFormat="1" applyFont="1" applyBorder="1" applyAlignment="1">
      <alignment vertical="center"/>
    </xf>
    <xf numFmtId="0" fontId="15" fillId="0" borderId="24" xfId="0" applyFont="1" applyBorder="1" applyAlignment="1">
      <alignment horizontal="center" vertical="center"/>
    </xf>
    <xf numFmtId="166" fontId="15" fillId="0" borderId="24" xfId="0" applyNumberFormat="1" applyFont="1" applyBorder="1" applyAlignment="1">
      <alignment vertical="center"/>
    </xf>
    <xf numFmtId="166" fontId="15" fillId="0" borderId="25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0" fontId="0" fillId="0" borderId="0" xfId="0" applyFont="1" applyAlignment="1"/>
    <xf numFmtId="0" fontId="11" fillId="5" borderId="15" xfId="0" applyFont="1" applyFill="1" applyBorder="1" applyAlignment="1">
      <alignment horizontal="center" vertical="center"/>
    </xf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12" fillId="4" borderId="15" xfId="0" applyFont="1" applyFill="1" applyBorder="1" applyAlignment="1">
      <alignment horizontal="left" vertical="center"/>
    </xf>
    <xf numFmtId="4" fontId="12" fillId="4" borderId="15" xfId="0" applyNumberFormat="1" applyFont="1" applyFill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0" fontId="7" fillId="0" borderId="11" xfId="0" applyFont="1" applyBorder="1"/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vertical="center"/>
    </xf>
    <xf numFmtId="4" fontId="22" fillId="5" borderId="2" xfId="0" applyNumberFormat="1" applyFont="1" applyFill="1" applyBorder="1" applyAlignment="1">
      <alignment vertical="center"/>
    </xf>
    <xf numFmtId="0" fontId="7" fillId="0" borderId="3" xfId="0" applyFont="1" applyBorder="1"/>
    <xf numFmtId="0" fontId="7" fillId="0" borderId="4" xfId="0" applyFont="1" applyBorder="1"/>
    <xf numFmtId="4" fontId="28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0" fontId="20" fillId="0" borderId="19" xfId="0" applyFont="1" applyBorder="1" applyAlignment="1">
      <alignment horizontal="center" vertical="center"/>
    </xf>
    <xf numFmtId="0" fontId="7" fillId="0" borderId="12" xfId="0" applyFont="1" applyBorder="1"/>
    <xf numFmtId="0" fontId="7" fillId="0" borderId="21" xfId="0" applyFont="1" applyBorder="1"/>
    <xf numFmtId="0" fontId="11" fillId="0" borderId="0" xfId="0" applyFont="1" applyAlignment="1">
      <alignment vertical="center"/>
    </xf>
    <xf numFmtId="0" fontId="11" fillId="5" borderId="30" xfId="0" applyFont="1" applyFill="1" applyBorder="1" applyAlignment="1">
      <alignment horizontal="center" vertical="center"/>
    </xf>
    <xf numFmtId="165" fontId="15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4" fontId="34" fillId="0" borderId="31" xfId="0" applyNumberFormat="1" applyFont="1" applyBorder="1" applyAlignment="1">
      <alignment vertical="center"/>
    </xf>
    <xf numFmtId="0" fontId="7" fillId="0" borderId="32" xfId="0" applyFont="1" applyBorder="1"/>
    <xf numFmtId="0" fontId="7" fillId="0" borderId="33" xfId="0" applyFont="1" applyBorder="1"/>
    <xf numFmtId="4" fontId="1" fillId="0" borderId="31" xfId="0" applyNumberFormat="1" applyFont="1" applyBorder="1" applyAlignment="1">
      <alignment vertical="center"/>
    </xf>
    <xf numFmtId="4" fontId="24" fillId="0" borderId="32" xfId="0" applyNumberFormat="1" applyFont="1" applyBorder="1"/>
    <xf numFmtId="4" fontId="23" fillId="0" borderId="12" xfId="0" applyNumberFormat="1" applyFont="1" applyBorder="1"/>
    <xf numFmtId="4" fontId="24" fillId="0" borderId="24" xfId="0" applyNumberFormat="1" applyFont="1" applyBorder="1"/>
    <xf numFmtId="0" fontId="7" fillId="0" borderId="24" xfId="0" applyFont="1" applyBorder="1"/>
    <xf numFmtId="4" fontId="22" fillId="0" borderId="12" xfId="0" applyNumberFormat="1" applyFont="1" applyBorder="1"/>
    <xf numFmtId="4" fontId="23" fillId="0" borderId="0" xfId="0" applyNumberFormat="1" applyFont="1"/>
    <xf numFmtId="0" fontId="1" fillId="0" borderId="31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 wrapText="1"/>
    </xf>
    <xf numFmtId="4" fontId="14" fillId="0" borderId="0" xfId="0" applyNumberFormat="1" applyFont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4" fontId="12" fillId="5" borderId="15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30" fillId="5" borderId="36" xfId="0" applyFont="1" applyFill="1" applyBorder="1" applyAlignment="1">
      <alignment horizontal="center" vertical="center" wrapText="1"/>
    </xf>
    <xf numFmtId="0" fontId="7" fillId="0" borderId="37" xfId="0" applyFont="1" applyBorder="1"/>
    <xf numFmtId="0" fontId="11" fillId="5" borderId="36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6700" cy="2667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76225" cy="2762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000"/>
  <sheetViews>
    <sheetView showGridLines="0" workbookViewId="0">
      <pane ySplit="1" topLeftCell="A2" activePane="bottomLeft" state="frozen"/>
      <selection pane="bottomLeft" activeCell="B3" sqref="B3"/>
    </sheetView>
  </sheetViews>
  <sheetFormatPr defaultColWidth="16.83203125" defaultRowHeight="15" customHeight="1"/>
  <cols>
    <col min="1" max="1" width="9.6640625" customWidth="1"/>
    <col min="2" max="2" width="2" customWidth="1"/>
    <col min="3" max="3" width="4.83203125" customWidth="1"/>
    <col min="4" max="33" width="2.83203125" customWidth="1"/>
    <col min="34" max="34" width="3.83203125" customWidth="1"/>
    <col min="35" max="37" width="2.83203125" customWidth="1"/>
    <col min="38" max="38" width="9.6640625" customWidth="1"/>
    <col min="39" max="39" width="3.83203125" customWidth="1"/>
    <col min="40" max="40" width="15.5" customWidth="1"/>
    <col min="41" max="41" width="8.6640625" customWidth="1"/>
    <col min="42" max="42" width="4.83203125" customWidth="1"/>
    <col min="43" max="43" width="2" customWidth="1"/>
    <col min="44" max="44" width="16" customWidth="1"/>
    <col min="45" max="46" width="30.1640625" hidden="1" customWidth="1"/>
    <col min="47" max="47" width="29.1640625" hidden="1" customWidth="1"/>
    <col min="48" max="52" width="25.33203125" hidden="1" customWidth="1"/>
    <col min="53" max="53" width="22.33203125" hidden="1" customWidth="1"/>
    <col min="54" max="54" width="29.1640625" hidden="1" customWidth="1"/>
    <col min="55" max="56" width="22.33203125" hidden="1" customWidth="1"/>
    <col min="57" max="57" width="77.5" customWidth="1"/>
    <col min="58" max="70" width="10.1640625" customWidth="1"/>
    <col min="71" max="76" width="10.83203125" hidden="1" customWidth="1"/>
  </cols>
  <sheetData>
    <row r="1" spans="1:73" ht="21" customHeight="1">
      <c r="A1" s="3" t="s">
        <v>0</v>
      </c>
      <c r="B1" s="2"/>
      <c r="C1" s="2"/>
      <c r="D1" s="4" t="s">
        <v>1</v>
      </c>
      <c r="E1" s="2"/>
      <c r="F1" s="2"/>
      <c r="G1" s="2"/>
      <c r="H1" s="2"/>
      <c r="I1" s="2"/>
      <c r="J1" s="2"/>
      <c r="K1" s="5" t="s">
        <v>2</v>
      </c>
      <c r="L1" s="5"/>
      <c r="M1" s="5"/>
      <c r="N1" s="5"/>
      <c r="O1" s="5"/>
      <c r="P1" s="5"/>
      <c r="Q1" s="5"/>
      <c r="R1" s="5"/>
      <c r="S1" s="5"/>
      <c r="T1" s="2"/>
      <c r="U1" s="2"/>
      <c r="V1" s="2"/>
      <c r="W1" s="5" t="s">
        <v>3</v>
      </c>
      <c r="X1" s="5"/>
      <c r="Y1" s="5"/>
      <c r="Z1" s="5"/>
      <c r="AA1" s="5"/>
      <c r="AB1" s="5"/>
      <c r="AC1" s="5"/>
      <c r="AD1" s="5"/>
      <c r="AE1" s="5"/>
      <c r="AF1" s="5"/>
      <c r="AG1" s="2"/>
      <c r="AH1" s="2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3" t="s">
        <v>4</v>
      </c>
      <c r="BB1" s="3" t="s">
        <v>5</v>
      </c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T1" s="6" t="s">
        <v>6</v>
      </c>
      <c r="BU1" s="6" t="s">
        <v>6</v>
      </c>
    </row>
    <row r="2" spans="1:73" ht="36.75" customHeight="1">
      <c r="C2" s="166" t="s">
        <v>7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R2" s="163" t="s">
        <v>8</v>
      </c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2"/>
      <c r="BS2" s="7" t="s">
        <v>9</v>
      </c>
      <c r="BT2" s="7" t="s">
        <v>10</v>
      </c>
    </row>
    <row r="3" spans="1:73" ht="6.7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  <c r="BS3" s="7" t="s">
        <v>9</v>
      </c>
      <c r="BT3" s="7" t="s">
        <v>13</v>
      </c>
    </row>
    <row r="4" spans="1:73" ht="36.75" customHeight="1">
      <c r="B4" s="11"/>
      <c r="C4" s="147" t="s">
        <v>14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2"/>
      <c r="AS4" s="13" t="s">
        <v>15</v>
      </c>
      <c r="BS4" s="7" t="s">
        <v>16</v>
      </c>
    </row>
    <row r="5" spans="1:73" ht="14.25" customHeight="1">
      <c r="B5" s="11"/>
      <c r="C5" s="14"/>
      <c r="D5" s="15" t="s">
        <v>17</v>
      </c>
      <c r="E5" s="14"/>
      <c r="F5" s="14"/>
      <c r="G5" s="14"/>
      <c r="H5" s="14"/>
      <c r="I5" s="14"/>
      <c r="J5" s="14"/>
      <c r="K5" s="162" t="s">
        <v>19</v>
      </c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4"/>
      <c r="AQ5" s="12"/>
      <c r="BS5" s="7" t="s">
        <v>9</v>
      </c>
    </row>
    <row r="6" spans="1:73" ht="36.75" customHeight="1">
      <c r="B6" s="11"/>
      <c r="C6" s="14"/>
      <c r="D6" s="17" t="s">
        <v>20</v>
      </c>
      <c r="E6" s="14"/>
      <c r="F6" s="14"/>
      <c r="G6" s="14"/>
      <c r="H6" s="14"/>
      <c r="I6" s="14"/>
      <c r="J6" s="14"/>
      <c r="K6" s="167" t="s">
        <v>21</v>
      </c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4"/>
      <c r="AQ6" s="12"/>
      <c r="BS6" s="7" t="s">
        <v>9</v>
      </c>
    </row>
    <row r="7" spans="1:73" ht="14.25" customHeight="1">
      <c r="B7" s="11"/>
      <c r="C7" s="14"/>
      <c r="D7" s="18" t="s">
        <v>24</v>
      </c>
      <c r="E7" s="14"/>
      <c r="F7" s="14"/>
      <c r="G7" s="14"/>
      <c r="H7" s="14"/>
      <c r="I7" s="14"/>
      <c r="J7" s="14"/>
      <c r="K7" s="16" t="s">
        <v>5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8" t="s">
        <v>25</v>
      </c>
      <c r="AL7" s="14"/>
      <c r="AM7" s="14"/>
      <c r="AN7" s="16" t="s">
        <v>5</v>
      </c>
      <c r="AO7" s="14"/>
      <c r="AP7" s="14"/>
      <c r="AQ7" s="12"/>
      <c r="BS7" s="7" t="s">
        <v>9</v>
      </c>
    </row>
    <row r="8" spans="1:73" ht="14.25" customHeight="1">
      <c r="B8" s="11"/>
      <c r="C8" s="14"/>
      <c r="D8" s="18" t="s">
        <v>26</v>
      </c>
      <c r="E8" s="14"/>
      <c r="F8" s="14"/>
      <c r="G8" s="14"/>
      <c r="H8" s="14"/>
      <c r="I8" s="14"/>
      <c r="J8" s="14"/>
      <c r="K8" s="16" t="s">
        <v>27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8" t="s">
        <v>28</v>
      </c>
      <c r="AL8" s="14"/>
      <c r="AM8" s="14"/>
      <c r="AN8" s="16" t="s">
        <v>29</v>
      </c>
      <c r="AO8" s="14"/>
      <c r="AP8" s="14"/>
      <c r="AQ8" s="12"/>
      <c r="BS8" s="7" t="s">
        <v>9</v>
      </c>
    </row>
    <row r="9" spans="1:73" ht="14.25" customHeight="1">
      <c r="B9" s="11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2"/>
      <c r="BS9" s="7" t="s">
        <v>9</v>
      </c>
    </row>
    <row r="10" spans="1:73" ht="14.25" customHeight="1">
      <c r="B10" s="11"/>
      <c r="C10" s="14"/>
      <c r="D10" s="18" t="s">
        <v>33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8" t="s">
        <v>34</v>
      </c>
      <c r="AL10" s="14"/>
      <c r="AM10" s="14"/>
      <c r="AN10" s="16" t="s">
        <v>5</v>
      </c>
      <c r="AO10" s="14"/>
      <c r="AP10" s="14"/>
      <c r="AQ10" s="12"/>
      <c r="BS10" s="7" t="s">
        <v>9</v>
      </c>
    </row>
    <row r="11" spans="1:73" ht="18" customHeight="1">
      <c r="B11" s="11"/>
      <c r="C11" s="14"/>
      <c r="D11" s="14"/>
      <c r="E11" s="16" t="s">
        <v>27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8" t="s">
        <v>35</v>
      </c>
      <c r="AL11" s="14"/>
      <c r="AM11" s="14"/>
      <c r="AN11" s="16" t="s">
        <v>5</v>
      </c>
      <c r="AO11" s="14"/>
      <c r="AP11" s="14"/>
      <c r="AQ11" s="12"/>
      <c r="BS11" s="7" t="s">
        <v>9</v>
      </c>
    </row>
    <row r="12" spans="1:73" ht="6.75" customHeight="1">
      <c r="B12" s="11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2"/>
      <c r="BS12" s="7" t="s">
        <v>9</v>
      </c>
    </row>
    <row r="13" spans="1:73" ht="14.25" customHeight="1">
      <c r="B13" s="11"/>
      <c r="C13" s="14"/>
      <c r="D13" s="18" t="s">
        <v>36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8" t="s">
        <v>34</v>
      </c>
      <c r="AL13" s="14"/>
      <c r="AM13" s="14"/>
      <c r="AN13" s="16" t="s">
        <v>5</v>
      </c>
      <c r="AO13" s="14"/>
      <c r="AP13" s="14"/>
      <c r="AQ13" s="12"/>
      <c r="BS13" s="7" t="s">
        <v>9</v>
      </c>
    </row>
    <row r="14" spans="1:73">
      <c r="B14" s="11"/>
      <c r="C14" s="14"/>
      <c r="D14" s="14"/>
      <c r="E14" s="16" t="s">
        <v>27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8" t="s">
        <v>35</v>
      </c>
      <c r="AL14" s="14"/>
      <c r="AM14" s="14"/>
      <c r="AN14" s="16" t="s">
        <v>5</v>
      </c>
      <c r="AO14" s="14"/>
      <c r="AP14" s="14"/>
      <c r="AQ14" s="12"/>
      <c r="BS14" s="7" t="s">
        <v>9</v>
      </c>
    </row>
    <row r="15" spans="1:73" ht="6.75" customHeight="1">
      <c r="B15" s="11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2"/>
      <c r="BS15" s="7" t="s">
        <v>6</v>
      </c>
    </row>
    <row r="16" spans="1:73" ht="14.25" customHeight="1">
      <c r="B16" s="11"/>
      <c r="C16" s="14"/>
      <c r="D16" s="18" t="s">
        <v>37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8" t="s">
        <v>34</v>
      </c>
      <c r="AL16" s="14"/>
      <c r="AM16" s="14"/>
      <c r="AN16" s="16" t="s">
        <v>5</v>
      </c>
      <c r="AO16" s="14"/>
      <c r="AP16" s="14"/>
      <c r="AQ16" s="12"/>
      <c r="BS16" s="7" t="s">
        <v>6</v>
      </c>
    </row>
    <row r="17" spans="1:76" ht="18" customHeight="1">
      <c r="B17" s="11"/>
      <c r="C17" s="14"/>
      <c r="D17" s="14"/>
      <c r="E17" s="16" t="s">
        <v>27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8" t="s">
        <v>35</v>
      </c>
      <c r="AL17" s="14"/>
      <c r="AM17" s="14"/>
      <c r="AN17" s="16" t="s">
        <v>5</v>
      </c>
      <c r="AO17" s="14"/>
      <c r="AP17" s="14"/>
      <c r="AQ17" s="12"/>
      <c r="BS17" s="7" t="s">
        <v>38</v>
      </c>
    </row>
    <row r="18" spans="1:76" ht="6.75" customHeight="1">
      <c r="B18" s="11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2"/>
      <c r="BS18" s="7" t="s">
        <v>9</v>
      </c>
    </row>
    <row r="19" spans="1:76" ht="14.25" customHeight="1">
      <c r="B19" s="11"/>
      <c r="C19" s="14"/>
      <c r="D19" s="18" t="s">
        <v>39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8" t="s">
        <v>34</v>
      </c>
      <c r="AL19" s="14"/>
      <c r="AM19" s="14"/>
      <c r="AN19" s="16" t="s">
        <v>5</v>
      </c>
      <c r="AO19" s="14"/>
      <c r="AP19" s="14"/>
      <c r="AQ19" s="12"/>
      <c r="BS19" s="7" t="s">
        <v>9</v>
      </c>
    </row>
    <row r="20" spans="1:76" ht="18" customHeight="1">
      <c r="B20" s="11"/>
      <c r="C20" s="14"/>
      <c r="D20" s="14"/>
      <c r="E20" s="16" t="s">
        <v>27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8" t="s">
        <v>35</v>
      </c>
      <c r="AL20" s="14"/>
      <c r="AM20" s="14"/>
      <c r="AN20" s="16" t="s">
        <v>5</v>
      </c>
      <c r="AO20" s="14"/>
      <c r="AP20" s="14"/>
      <c r="AQ20" s="12"/>
    </row>
    <row r="21" spans="1:76" ht="6.75" customHeight="1">
      <c r="B21" s="1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2"/>
    </row>
    <row r="22" spans="1:76" ht="15.75" customHeight="1">
      <c r="B22" s="11"/>
      <c r="C22" s="14"/>
      <c r="D22" s="18" t="s">
        <v>40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2"/>
    </row>
    <row r="23" spans="1:76" ht="16.5" customHeight="1">
      <c r="B23" s="11"/>
      <c r="C23" s="14"/>
      <c r="D23" s="14"/>
      <c r="E23" s="164" t="s">
        <v>5</v>
      </c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4"/>
      <c r="AP23" s="14"/>
      <c r="AQ23" s="12"/>
    </row>
    <row r="24" spans="1:76" ht="6.75" customHeight="1">
      <c r="B24" s="11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2"/>
    </row>
    <row r="25" spans="1:76" ht="6.75" customHeight="1">
      <c r="B25" s="11"/>
      <c r="C25" s="14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14"/>
      <c r="AQ25" s="12"/>
    </row>
    <row r="26" spans="1:76" ht="14.25" customHeight="1">
      <c r="B26" s="11"/>
      <c r="C26" s="14"/>
      <c r="D26" s="24" t="s">
        <v>41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65">
        <f>ROUND(AG87,2)</f>
        <v>0</v>
      </c>
      <c r="AL26" s="138"/>
      <c r="AM26" s="138"/>
      <c r="AN26" s="138"/>
      <c r="AO26" s="138"/>
      <c r="AP26" s="14"/>
      <c r="AQ26" s="12"/>
    </row>
    <row r="27" spans="1:76" ht="14.25" customHeight="1">
      <c r="B27" s="11"/>
      <c r="C27" s="14"/>
      <c r="D27" s="24" t="s">
        <v>42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65">
        <f>ROUND(AG90,2)</f>
        <v>0</v>
      </c>
      <c r="AL27" s="138"/>
      <c r="AM27" s="138"/>
      <c r="AN27" s="138"/>
      <c r="AO27" s="138"/>
      <c r="AP27" s="14"/>
      <c r="AQ27" s="12"/>
    </row>
    <row r="28" spans="1:76" ht="6.75" customHeight="1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21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</row>
    <row r="29" spans="1:76" ht="25.5" customHeight="1">
      <c r="A29" s="19"/>
      <c r="B29" s="20"/>
      <c r="C29" s="19"/>
      <c r="D29" s="25" t="s">
        <v>43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145">
        <f>ROUND(AK26+AK27,2)</f>
        <v>0</v>
      </c>
      <c r="AL29" s="146"/>
      <c r="AM29" s="146"/>
      <c r="AN29" s="146"/>
      <c r="AO29" s="146"/>
      <c r="AP29" s="19"/>
      <c r="AQ29" s="21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</row>
    <row r="30" spans="1:76" ht="6.75" customHeight="1">
      <c r="A30" s="19"/>
      <c r="B30" s="2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21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</row>
    <row r="31" spans="1:76" ht="14.25" customHeight="1">
      <c r="A31" s="27"/>
      <c r="B31" s="28"/>
      <c r="C31" s="27"/>
      <c r="D31" s="29" t="s">
        <v>44</v>
      </c>
      <c r="E31" s="27"/>
      <c r="F31" s="29" t="s">
        <v>45</v>
      </c>
      <c r="G31" s="27"/>
      <c r="H31" s="27"/>
      <c r="I31" s="27"/>
      <c r="J31" s="27"/>
      <c r="K31" s="27"/>
      <c r="L31" s="161">
        <v>0.21</v>
      </c>
      <c r="M31" s="138"/>
      <c r="N31" s="138"/>
      <c r="O31" s="138"/>
      <c r="P31" s="27"/>
      <c r="Q31" s="27"/>
      <c r="R31" s="27"/>
      <c r="S31" s="27"/>
      <c r="T31" s="31" t="s">
        <v>46</v>
      </c>
      <c r="U31" s="27"/>
      <c r="V31" s="27"/>
      <c r="W31" s="137">
        <f>ROUND(AZ87+SUM(CD91),2)</f>
        <v>0</v>
      </c>
      <c r="X31" s="138"/>
      <c r="Y31" s="138"/>
      <c r="Z31" s="138"/>
      <c r="AA31" s="138"/>
      <c r="AB31" s="138"/>
      <c r="AC31" s="138"/>
      <c r="AD31" s="138"/>
      <c r="AE31" s="138"/>
      <c r="AF31" s="27"/>
      <c r="AG31" s="27"/>
      <c r="AH31" s="27"/>
      <c r="AI31" s="27"/>
      <c r="AJ31" s="27"/>
      <c r="AK31" s="137">
        <f>ROUND(AV87+SUM(BY91),2)</f>
        <v>0</v>
      </c>
      <c r="AL31" s="138"/>
      <c r="AM31" s="138"/>
      <c r="AN31" s="138"/>
      <c r="AO31" s="138"/>
      <c r="AP31" s="27"/>
      <c r="AQ31" s="32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14.25" customHeight="1">
      <c r="A32" s="27"/>
      <c r="B32" s="28"/>
      <c r="C32" s="27"/>
      <c r="D32" s="27"/>
      <c r="E32" s="27"/>
      <c r="F32" s="29" t="s">
        <v>47</v>
      </c>
      <c r="G32" s="27"/>
      <c r="H32" s="27"/>
      <c r="I32" s="27"/>
      <c r="J32" s="27"/>
      <c r="K32" s="27"/>
      <c r="L32" s="161">
        <v>0.15</v>
      </c>
      <c r="M32" s="138"/>
      <c r="N32" s="138"/>
      <c r="O32" s="138"/>
      <c r="P32" s="27"/>
      <c r="Q32" s="27"/>
      <c r="R32" s="27"/>
      <c r="S32" s="27"/>
      <c r="T32" s="31" t="s">
        <v>46</v>
      </c>
      <c r="U32" s="27"/>
      <c r="V32" s="27"/>
      <c r="W32" s="137">
        <f>ROUND(BA87+SUM(CE91),2)</f>
        <v>0</v>
      </c>
      <c r="X32" s="138"/>
      <c r="Y32" s="138"/>
      <c r="Z32" s="138"/>
      <c r="AA32" s="138"/>
      <c r="AB32" s="138"/>
      <c r="AC32" s="138"/>
      <c r="AD32" s="138"/>
      <c r="AE32" s="138"/>
      <c r="AF32" s="27"/>
      <c r="AG32" s="27"/>
      <c r="AH32" s="27"/>
      <c r="AI32" s="27"/>
      <c r="AJ32" s="27"/>
      <c r="AK32" s="137">
        <f>ROUND(AW87+SUM(BZ91),2)</f>
        <v>0</v>
      </c>
      <c r="AL32" s="138"/>
      <c r="AM32" s="138"/>
      <c r="AN32" s="138"/>
      <c r="AO32" s="138"/>
      <c r="AP32" s="27"/>
      <c r="AQ32" s="32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14.25" hidden="1" customHeight="1">
      <c r="A33" s="27"/>
      <c r="B33" s="28"/>
      <c r="C33" s="27"/>
      <c r="D33" s="27"/>
      <c r="E33" s="27"/>
      <c r="F33" s="29" t="s">
        <v>48</v>
      </c>
      <c r="G33" s="27"/>
      <c r="H33" s="27"/>
      <c r="I33" s="27"/>
      <c r="J33" s="27"/>
      <c r="K33" s="27"/>
      <c r="L33" s="161">
        <v>0.21</v>
      </c>
      <c r="M33" s="138"/>
      <c r="N33" s="138"/>
      <c r="O33" s="138"/>
      <c r="P33" s="27"/>
      <c r="Q33" s="27"/>
      <c r="R33" s="27"/>
      <c r="S33" s="27"/>
      <c r="T33" s="31" t="s">
        <v>46</v>
      </c>
      <c r="U33" s="27"/>
      <c r="V33" s="27"/>
      <c r="W33" s="137">
        <f>ROUND(BB87+SUM(CF91),2)</f>
        <v>0</v>
      </c>
      <c r="X33" s="138"/>
      <c r="Y33" s="138"/>
      <c r="Z33" s="138"/>
      <c r="AA33" s="138"/>
      <c r="AB33" s="138"/>
      <c r="AC33" s="138"/>
      <c r="AD33" s="138"/>
      <c r="AE33" s="138"/>
      <c r="AF33" s="27"/>
      <c r="AG33" s="27"/>
      <c r="AH33" s="27"/>
      <c r="AI33" s="27"/>
      <c r="AJ33" s="27"/>
      <c r="AK33" s="137">
        <v>0</v>
      </c>
      <c r="AL33" s="138"/>
      <c r="AM33" s="138"/>
      <c r="AN33" s="138"/>
      <c r="AO33" s="138"/>
      <c r="AP33" s="27"/>
      <c r="AQ33" s="32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14.25" hidden="1" customHeight="1">
      <c r="A34" s="27"/>
      <c r="B34" s="28"/>
      <c r="C34" s="27"/>
      <c r="D34" s="27"/>
      <c r="E34" s="27"/>
      <c r="F34" s="29" t="s">
        <v>50</v>
      </c>
      <c r="G34" s="27"/>
      <c r="H34" s="27"/>
      <c r="I34" s="27"/>
      <c r="J34" s="27"/>
      <c r="K34" s="27"/>
      <c r="L34" s="161">
        <v>0.15</v>
      </c>
      <c r="M34" s="138"/>
      <c r="N34" s="138"/>
      <c r="O34" s="138"/>
      <c r="P34" s="27"/>
      <c r="Q34" s="27"/>
      <c r="R34" s="27"/>
      <c r="S34" s="27"/>
      <c r="T34" s="31" t="s">
        <v>46</v>
      </c>
      <c r="U34" s="27"/>
      <c r="V34" s="27"/>
      <c r="W34" s="137">
        <f>ROUND(BC87+SUM(CG91),2)</f>
        <v>0</v>
      </c>
      <c r="X34" s="138"/>
      <c r="Y34" s="138"/>
      <c r="Z34" s="138"/>
      <c r="AA34" s="138"/>
      <c r="AB34" s="138"/>
      <c r="AC34" s="138"/>
      <c r="AD34" s="138"/>
      <c r="AE34" s="138"/>
      <c r="AF34" s="27"/>
      <c r="AG34" s="27"/>
      <c r="AH34" s="27"/>
      <c r="AI34" s="27"/>
      <c r="AJ34" s="27"/>
      <c r="AK34" s="137">
        <v>0</v>
      </c>
      <c r="AL34" s="138"/>
      <c r="AM34" s="138"/>
      <c r="AN34" s="138"/>
      <c r="AO34" s="138"/>
      <c r="AP34" s="27"/>
      <c r="AQ34" s="32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14.25" hidden="1" customHeight="1">
      <c r="A35" s="27"/>
      <c r="B35" s="28"/>
      <c r="C35" s="27"/>
      <c r="D35" s="27"/>
      <c r="E35" s="27"/>
      <c r="F35" s="29" t="s">
        <v>52</v>
      </c>
      <c r="G35" s="27"/>
      <c r="H35" s="27"/>
      <c r="I35" s="27"/>
      <c r="J35" s="27"/>
      <c r="K35" s="27"/>
      <c r="L35" s="161">
        <v>0</v>
      </c>
      <c r="M35" s="138"/>
      <c r="N35" s="138"/>
      <c r="O35" s="138"/>
      <c r="P35" s="27"/>
      <c r="Q35" s="27"/>
      <c r="R35" s="27"/>
      <c r="S35" s="27"/>
      <c r="T35" s="31" t="s">
        <v>46</v>
      </c>
      <c r="U35" s="27"/>
      <c r="V35" s="27"/>
      <c r="W35" s="137">
        <f>ROUND(BD87+SUM(CH91),2)</f>
        <v>0</v>
      </c>
      <c r="X35" s="138"/>
      <c r="Y35" s="138"/>
      <c r="Z35" s="138"/>
      <c r="AA35" s="138"/>
      <c r="AB35" s="138"/>
      <c r="AC35" s="138"/>
      <c r="AD35" s="138"/>
      <c r="AE35" s="138"/>
      <c r="AF35" s="27"/>
      <c r="AG35" s="27"/>
      <c r="AH35" s="27"/>
      <c r="AI35" s="27"/>
      <c r="AJ35" s="27"/>
      <c r="AK35" s="137">
        <v>0</v>
      </c>
      <c r="AL35" s="138"/>
      <c r="AM35" s="138"/>
      <c r="AN35" s="138"/>
      <c r="AO35" s="138"/>
      <c r="AP35" s="27"/>
      <c r="AQ35" s="32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6.75" customHeight="1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21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</row>
    <row r="37" spans="1:76" ht="25.5" customHeight="1">
      <c r="A37" s="19"/>
      <c r="B37" s="20"/>
      <c r="C37" s="36"/>
      <c r="D37" s="37" t="s">
        <v>53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40" t="s">
        <v>54</v>
      </c>
      <c r="U37" s="38"/>
      <c r="V37" s="38"/>
      <c r="W37" s="38"/>
      <c r="X37" s="143" t="s">
        <v>55</v>
      </c>
      <c r="Y37" s="140"/>
      <c r="Z37" s="140"/>
      <c r="AA37" s="140"/>
      <c r="AB37" s="141"/>
      <c r="AC37" s="38"/>
      <c r="AD37" s="38"/>
      <c r="AE37" s="38"/>
      <c r="AF37" s="38"/>
      <c r="AG37" s="38"/>
      <c r="AH37" s="38"/>
      <c r="AI37" s="38"/>
      <c r="AJ37" s="38"/>
      <c r="AK37" s="144">
        <f>SUM(AK29:AK35)</f>
        <v>0</v>
      </c>
      <c r="AL37" s="140"/>
      <c r="AM37" s="140"/>
      <c r="AN37" s="140"/>
      <c r="AO37" s="142"/>
      <c r="AP37" s="36"/>
      <c r="AQ37" s="21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</row>
    <row r="38" spans="1:76" ht="14.25" customHeight="1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21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</row>
    <row r="39" spans="1:76" ht="15.75" customHeight="1">
      <c r="B39" s="11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2"/>
    </row>
    <row r="40" spans="1:76" ht="15.75" customHeight="1">
      <c r="B40" s="1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2"/>
    </row>
    <row r="41" spans="1:76" ht="15.75" customHeight="1">
      <c r="B41" s="11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2"/>
    </row>
    <row r="42" spans="1:76" ht="15.75" customHeight="1">
      <c r="B42" s="11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2"/>
    </row>
    <row r="43" spans="1:76" ht="15.75" customHeight="1">
      <c r="B43" s="11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2"/>
    </row>
    <row r="44" spans="1:76" ht="15.75" customHeight="1">
      <c r="B44" s="11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2"/>
    </row>
    <row r="45" spans="1:76" ht="15.75" customHeight="1">
      <c r="B45" s="11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2"/>
    </row>
    <row r="46" spans="1:76" ht="15.75" customHeight="1">
      <c r="B46" s="11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2"/>
    </row>
    <row r="47" spans="1:76" ht="15.75" customHeight="1">
      <c r="B47" s="11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2"/>
    </row>
    <row r="48" spans="1:76" ht="15.75" customHeight="1">
      <c r="B48" s="11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2"/>
    </row>
    <row r="49" spans="1:76" ht="15.75" customHeight="1">
      <c r="A49" s="19"/>
      <c r="B49" s="20"/>
      <c r="C49" s="19"/>
      <c r="D49" s="41" t="s">
        <v>56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42"/>
      <c r="AA49" s="19"/>
      <c r="AB49" s="19"/>
      <c r="AC49" s="41" t="s">
        <v>57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42"/>
      <c r="AP49" s="19"/>
      <c r="AQ49" s="21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</row>
    <row r="50" spans="1:76" ht="15.75" customHeight="1">
      <c r="B50" s="11"/>
      <c r="C50" s="14"/>
      <c r="D50" s="4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45"/>
      <c r="AA50" s="14"/>
      <c r="AB50" s="14"/>
      <c r="AC50" s="43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45"/>
      <c r="AP50" s="14"/>
      <c r="AQ50" s="12"/>
    </row>
    <row r="51" spans="1:76" ht="15.75" customHeight="1">
      <c r="B51" s="11"/>
      <c r="C51" s="14"/>
      <c r="D51" s="4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45"/>
      <c r="AA51" s="14"/>
      <c r="AB51" s="14"/>
      <c r="AC51" s="43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45"/>
      <c r="AP51" s="14"/>
      <c r="AQ51" s="12"/>
    </row>
    <row r="52" spans="1:76" ht="15.75" customHeight="1">
      <c r="B52" s="11"/>
      <c r="C52" s="14"/>
      <c r="D52" s="4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45"/>
      <c r="AA52" s="14"/>
      <c r="AB52" s="14"/>
      <c r="AC52" s="43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45"/>
      <c r="AP52" s="14"/>
      <c r="AQ52" s="12"/>
    </row>
    <row r="53" spans="1:76" ht="15.75" customHeight="1">
      <c r="B53" s="11"/>
      <c r="C53" s="14"/>
      <c r="D53" s="4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45"/>
      <c r="AA53" s="14"/>
      <c r="AB53" s="14"/>
      <c r="AC53" s="43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45"/>
      <c r="AP53" s="14"/>
      <c r="AQ53" s="12"/>
    </row>
    <row r="54" spans="1:76" ht="15.75" customHeight="1">
      <c r="B54" s="11"/>
      <c r="C54" s="14"/>
      <c r="D54" s="4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45"/>
      <c r="AA54" s="14"/>
      <c r="AB54" s="14"/>
      <c r="AC54" s="43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45"/>
      <c r="AP54" s="14"/>
      <c r="AQ54" s="12"/>
    </row>
    <row r="55" spans="1:76" ht="15.75" customHeight="1">
      <c r="B55" s="11"/>
      <c r="C55" s="14"/>
      <c r="D55" s="4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45"/>
      <c r="AA55" s="14"/>
      <c r="AB55" s="14"/>
      <c r="AC55" s="43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45"/>
      <c r="AP55" s="14"/>
      <c r="AQ55" s="12"/>
    </row>
    <row r="56" spans="1:76" ht="15.75" customHeight="1">
      <c r="B56" s="11"/>
      <c r="C56" s="14"/>
      <c r="D56" s="4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45"/>
      <c r="AA56" s="14"/>
      <c r="AB56" s="14"/>
      <c r="AC56" s="43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45"/>
      <c r="AP56" s="14"/>
      <c r="AQ56" s="12"/>
    </row>
    <row r="57" spans="1:76" ht="15.75" customHeight="1">
      <c r="B57" s="11"/>
      <c r="C57" s="14"/>
      <c r="D57" s="4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45"/>
      <c r="AA57" s="14"/>
      <c r="AB57" s="14"/>
      <c r="AC57" s="43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45"/>
      <c r="AP57" s="14"/>
      <c r="AQ57" s="12"/>
    </row>
    <row r="58" spans="1:76" ht="15.75" customHeight="1">
      <c r="A58" s="19"/>
      <c r="B58" s="20"/>
      <c r="C58" s="19"/>
      <c r="D58" s="50" t="s">
        <v>58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59</v>
      </c>
      <c r="S58" s="51"/>
      <c r="T58" s="51"/>
      <c r="U58" s="51"/>
      <c r="V58" s="51"/>
      <c r="W58" s="51"/>
      <c r="X58" s="51"/>
      <c r="Y58" s="51"/>
      <c r="Z58" s="53"/>
      <c r="AA58" s="19"/>
      <c r="AB58" s="19"/>
      <c r="AC58" s="50" t="s">
        <v>58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59</v>
      </c>
      <c r="AN58" s="51"/>
      <c r="AO58" s="53"/>
      <c r="AP58" s="19"/>
      <c r="AQ58" s="21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1:76" ht="15.75" customHeight="1">
      <c r="B59" s="11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2"/>
    </row>
    <row r="60" spans="1:76" ht="15.75" customHeight="1">
      <c r="A60" s="19"/>
      <c r="B60" s="20"/>
      <c r="C60" s="19"/>
      <c r="D60" s="41" t="s">
        <v>60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42"/>
      <c r="AA60" s="19"/>
      <c r="AB60" s="19"/>
      <c r="AC60" s="41" t="s">
        <v>61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42"/>
      <c r="AP60" s="19"/>
      <c r="AQ60" s="21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1:76" ht="15.75" customHeight="1">
      <c r="B61" s="11"/>
      <c r="C61" s="14"/>
      <c r="D61" s="4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45"/>
      <c r="AA61" s="14"/>
      <c r="AB61" s="14"/>
      <c r="AC61" s="43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45"/>
      <c r="AP61" s="14"/>
      <c r="AQ61" s="12"/>
    </row>
    <row r="62" spans="1:76" ht="15.75" customHeight="1">
      <c r="B62" s="11"/>
      <c r="C62" s="14"/>
      <c r="D62" s="4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45"/>
      <c r="AA62" s="14"/>
      <c r="AB62" s="14"/>
      <c r="AC62" s="43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45"/>
      <c r="AP62" s="14"/>
      <c r="AQ62" s="12"/>
    </row>
    <row r="63" spans="1:76" ht="15.75" customHeight="1">
      <c r="B63" s="11"/>
      <c r="C63" s="14"/>
      <c r="D63" s="4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45"/>
      <c r="AA63" s="14"/>
      <c r="AB63" s="14"/>
      <c r="AC63" s="43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45"/>
      <c r="AP63" s="14"/>
      <c r="AQ63" s="12"/>
    </row>
    <row r="64" spans="1:76" ht="15.75" customHeight="1">
      <c r="B64" s="11"/>
      <c r="C64" s="14"/>
      <c r="D64" s="4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45"/>
      <c r="AA64" s="14"/>
      <c r="AB64" s="14"/>
      <c r="AC64" s="43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45"/>
      <c r="AP64" s="14"/>
      <c r="AQ64" s="12"/>
    </row>
    <row r="65" spans="1:76" ht="15.75" customHeight="1">
      <c r="B65" s="11"/>
      <c r="C65" s="14"/>
      <c r="D65" s="4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45"/>
      <c r="AA65" s="14"/>
      <c r="AB65" s="14"/>
      <c r="AC65" s="43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45"/>
      <c r="AP65" s="14"/>
      <c r="AQ65" s="12"/>
    </row>
    <row r="66" spans="1:76" ht="15.75" customHeight="1">
      <c r="B66" s="11"/>
      <c r="C66" s="14"/>
      <c r="D66" s="4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45"/>
      <c r="AA66" s="14"/>
      <c r="AB66" s="14"/>
      <c r="AC66" s="43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45"/>
      <c r="AP66" s="14"/>
      <c r="AQ66" s="12"/>
    </row>
    <row r="67" spans="1:76" ht="15.75" customHeight="1">
      <c r="B67" s="11"/>
      <c r="C67" s="14"/>
      <c r="D67" s="4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45"/>
      <c r="AA67" s="14"/>
      <c r="AB67" s="14"/>
      <c r="AC67" s="43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45"/>
      <c r="AP67" s="14"/>
      <c r="AQ67" s="12"/>
    </row>
    <row r="68" spans="1:76" ht="15.75" customHeight="1">
      <c r="B68" s="11"/>
      <c r="C68" s="14"/>
      <c r="D68" s="4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45"/>
      <c r="AA68" s="14"/>
      <c r="AB68" s="14"/>
      <c r="AC68" s="43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45"/>
      <c r="AP68" s="14"/>
      <c r="AQ68" s="12"/>
    </row>
    <row r="69" spans="1:76" ht="15.75" customHeight="1">
      <c r="A69" s="19"/>
      <c r="B69" s="20"/>
      <c r="C69" s="19"/>
      <c r="D69" s="50" t="s">
        <v>58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59</v>
      </c>
      <c r="S69" s="51"/>
      <c r="T69" s="51"/>
      <c r="U69" s="51"/>
      <c r="V69" s="51"/>
      <c r="W69" s="51"/>
      <c r="X69" s="51"/>
      <c r="Y69" s="51"/>
      <c r="Z69" s="53"/>
      <c r="AA69" s="19"/>
      <c r="AB69" s="19"/>
      <c r="AC69" s="50" t="s">
        <v>58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59</v>
      </c>
      <c r="AN69" s="51"/>
      <c r="AO69" s="53"/>
      <c r="AP69" s="19"/>
      <c r="AQ69" s="21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</row>
    <row r="70" spans="1:76" ht="6.75" customHeight="1">
      <c r="A70" s="19"/>
      <c r="B70" s="20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21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</row>
    <row r="71" spans="1:76" ht="6.75" customHeight="1">
      <c r="A71" s="19"/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</row>
    <row r="72" spans="1:76" ht="15.75" customHeight="1"/>
    <row r="73" spans="1:76" ht="15.75" customHeight="1"/>
    <row r="74" spans="1:76" ht="15.75" customHeight="1"/>
    <row r="75" spans="1:76" ht="6.75" customHeight="1">
      <c r="A75" s="19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</row>
    <row r="76" spans="1:76" ht="36.75" customHeight="1">
      <c r="A76" s="19"/>
      <c r="B76" s="20"/>
      <c r="C76" s="147" t="s">
        <v>62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21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</row>
    <row r="77" spans="1:76" ht="14.25" customHeight="1">
      <c r="A77" s="60"/>
      <c r="B77" s="61"/>
      <c r="C77" s="18" t="s">
        <v>17</v>
      </c>
      <c r="D77" s="60"/>
      <c r="E77" s="60"/>
      <c r="F77" s="60"/>
      <c r="G77" s="60"/>
      <c r="H77" s="60"/>
      <c r="I77" s="60"/>
      <c r="J77" s="60"/>
      <c r="K77" s="60"/>
      <c r="L77" s="60" t="str">
        <f t="shared" ref="L77:L78" si="0">K5</f>
        <v>001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3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</row>
    <row r="78" spans="1:76" ht="36.75" customHeight="1">
      <c r="A78" s="64"/>
      <c r="B78" s="65"/>
      <c r="C78" s="62" t="s">
        <v>20</v>
      </c>
      <c r="D78" s="64"/>
      <c r="E78" s="64"/>
      <c r="F78" s="64"/>
      <c r="G78" s="64"/>
      <c r="H78" s="64"/>
      <c r="I78" s="64"/>
      <c r="J78" s="64"/>
      <c r="K78" s="64"/>
      <c r="L78" s="148" t="str">
        <f t="shared" si="0"/>
        <v>Úholičky - oprava komunikace</v>
      </c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64"/>
      <c r="AQ78" s="66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</row>
    <row r="79" spans="1:76" ht="6.75" customHeight="1">
      <c r="A79" s="19"/>
      <c r="B79" s="20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21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</row>
    <row r="80" spans="1:76" ht="15.75" customHeight="1">
      <c r="A80" s="19"/>
      <c r="B80" s="20"/>
      <c r="C80" s="18" t="s">
        <v>26</v>
      </c>
      <c r="D80" s="19"/>
      <c r="E80" s="19"/>
      <c r="F80" s="19"/>
      <c r="G80" s="19"/>
      <c r="H80" s="19"/>
      <c r="I80" s="19"/>
      <c r="J80" s="19"/>
      <c r="K80" s="19"/>
      <c r="L80" s="67" t="str">
        <f>IF(K8="","",K8)</f>
        <v xml:space="preserve"> 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8" t="s">
        <v>28</v>
      </c>
      <c r="AJ80" s="19"/>
      <c r="AK80" s="19"/>
      <c r="AL80" s="19"/>
      <c r="AM80" s="22" t="str">
        <f>IF(AN8= "","",AN8)</f>
        <v>19. 1. 2018</v>
      </c>
      <c r="AN80" s="19"/>
      <c r="AO80" s="19"/>
      <c r="AP80" s="19"/>
      <c r="AQ80" s="21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</row>
    <row r="81" spans="1:76" ht="6.75" customHeight="1">
      <c r="A81" s="19"/>
      <c r="B81" s="2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21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</row>
    <row r="82" spans="1:76" ht="15.75" customHeight="1">
      <c r="A82" s="19"/>
      <c r="B82" s="20"/>
      <c r="C82" s="18" t="s">
        <v>33</v>
      </c>
      <c r="D82" s="19"/>
      <c r="E82" s="19"/>
      <c r="F82" s="19"/>
      <c r="G82" s="19"/>
      <c r="H82" s="19"/>
      <c r="I82" s="19"/>
      <c r="J82" s="19"/>
      <c r="K82" s="19"/>
      <c r="L82" s="60" t="str">
        <f>IF(E11= "","",E11)</f>
        <v xml:space="preserve"> </v>
      </c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8" t="s">
        <v>37</v>
      </c>
      <c r="AJ82" s="19"/>
      <c r="AK82" s="19"/>
      <c r="AL82" s="19"/>
      <c r="AM82" s="159" t="str">
        <f>IF(E17="","",E17)</f>
        <v xml:space="preserve"> </v>
      </c>
      <c r="AN82" s="138"/>
      <c r="AO82" s="138"/>
      <c r="AP82" s="138"/>
      <c r="AQ82" s="21"/>
      <c r="AR82" s="19"/>
      <c r="AS82" s="156" t="s">
        <v>66</v>
      </c>
      <c r="AT82" s="157"/>
      <c r="AU82" s="33"/>
      <c r="AV82" s="33"/>
      <c r="AW82" s="33"/>
      <c r="AX82" s="33"/>
      <c r="AY82" s="33"/>
      <c r="AZ82" s="33"/>
      <c r="BA82" s="33"/>
      <c r="BB82" s="33"/>
      <c r="BC82" s="33"/>
      <c r="BD82" s="42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</row>
    <row r="83" spans="1:76" ht="15.75" customHeight="1">
      <c r="A83" s="19"/>
      <c r="B83" s="20"/>
      <c r="C83" s="18" t="s">
        <v>36</v>
      </c>
      <c r="D83" s="19"/>
      <c r="E83" s="19"/>
      <c r="F83" s="19"/>
      <c r="G83" s="19"/>
      <c r="H83" s="19"/>
      <c r="I83" s="19"/>
      <c r="J83" s="19"/>
      <c r="K83" s="19"/>
      <c r="L83" s="60" t="str">
        <f>IF(E14="","",E14)</f>
        <v xml:space="preserve"> </v>
      </c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8" t="s">
        <v>39</v>
      </c>
      <c r="AJ83" s="19"/>
      <c r="AK83" s="19"/>
      <c r="AL83" s="19"/>
      <c r="AM83" s="159" t="str">
        <f>IF(E20="","",E20)</f>
        <v xml:space="preserve"> </v>
      </c>
      <c r="AN83" s="138"/>
      <c r="AO83" s="138"/>
      <c r="AP83" s="138"/>
      <c r="AQ83" s="21"/>
      <c r="AR83" s="19"/>
      <c r="AS83" s="158"/>
      <c r="AT83" s="138"/>
      <c r="AU83" s="19"/>
      <c r="AV83" s="19"/>
      <c r="AW83" s="19"/>
      <c r="AX83" s="19"/>
      <c r="AY83" s="19"/>
      <c r="AZ83" s="19"/>
      <c r="BA83" s="19"/>
      <c r="BB83" s="19"/>
      <c r="BC83" s="19"/>
      <c r="BD83" s="80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</row>
    <row r="84" spans="1:76" ht="10.5" customHeight="1">
      <c r="A84" s="19"/>
      <c r="B84" s="20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21"/>
      <c r="AR84" s="19"/>
      <c r="AS84" s="158"/>
      <c r="AT84" s="138"/>
      <c r="AU84" s="19"/>
      <c r="AV84" s="19"/>
      <c r="AW84" s="19"/>
      <c r="AX84" s="19"/>
      <c r="AY84" s="19"/>
      <c r="AZ84" s="19"/>
      <c r="BA84" s="19"/>
      <c r="BB84" s="19"/>
      <c r="BC84" s="19"/>
      <c r="BD84" s="80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</row>
    <row r="85" spans="1:76" ht="29.25" customHeight="1">
      <c r="A85" s="19"/>
      <c r="B85" s="20"/>
      <c r="C85" s="160" t="s">
        <v>81</v>
      </c>
      <c r="D85" s="140"/>
      <c r="E85" s="140"/>
      <c r="F85" s="140"/>
      <c r="G85" s="141"/>
      <c r="H85" s="47"/>
      <c r="I85" s="139" t="s">
        <v>82</v>
      </c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1"/>
      <c r="AG85" s="139" t="s">
        <v>83</v>
      </c>
      <c r="AH85" s="140"/>
      <c r="AI85" s="140"/>
      <c r="AJ85" s="140"/>
      <c r="AK85" s="140"/>
      <c r="AL85" s="140"/>
      <c r="AM85" s="141"/>
      <c r="AN85" s="139" t="s">
        <v>84</v>
      </c>
      <c r="AO85" s="140"/>
      <c r="AP85" s="142"/>
      <c r="AQ85" s="21"/>
      <c r="AR85" s="19"/>
      <c r="AS85" s="81" t="s">
        <v>85</v>
      </c>
      <c r="AT85" s="82" t="s">
        <v>86</v>
      </c>
      <c r="AU85" s="82" t="s">
        <v>87</v>
      </c>
      <c r="AV85" s="82" t="s">
        <v>88</v>
      </c>
      <c r="AW85" s="82" t="s">
        <v>89</v>
      </c>
      <c r="AX85" s="82" t="s">
        <v>90</v>
      </c>
      <c r="AY85" s="82" t="s">
        <v>91</v>
      </c>
      <c r="AZ85" s="82" t="s">
        <v>92</v>
      </c>
      <c r="BA85" s="82" t="s">
        <v>93</v>
      </c>
      <c r="BB85" s="82" t="s">
        <v>94</v>
      </c>
      <c r="BC85" s="82" t="s">
        <v>95</v>
      </c>
      <c r="BD85" s="83" t="s">
        <v>96</v>
      </c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</row>
    <row r="86" spans="1:76" ht="10.5" customHeight="1">
      <c r="A86" s="19"/>
      <c r="B86" s="20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21"/>
      <c r="AR86" s="19"/>
      <c r="AS86" s="84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42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</row>
    <row r="87" spans="1:76" ht="32.25" customHeight="1">
      <c r="A87" s="64"/>
      <c r="B87" s="65"/>
      <c r="C87" s="85" t="s">
        <v>97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155">
        <f>ROUND(AG88,2)</f>
        <v>0</v>
      </c>
      <c r="AH87" s="138"/>
      <c r="AI87" s="138"/>
      <c r="AJ87" s="138"/>
      <c r="AK87" s="138"/>
      <c r="AL87" s="138"/>
      <c r="AM87" s="138"/>
      <c r="AN87" s="149">
        <f t="shared" ref="AN87:AN88" si="1">SUM(AG87,AT87)</f>
        <v>0</v>
      </c>
      <c r="AO87" s="138"/>
      <c r="AP87" s="138"/>
      <c r="AQ87" s="66"/>
      <c r="AR87" s="64"/>
      <c r="AS87" s="87">
        <f>ROUND(AS88,2)</f>
        <v>0</v>
      </c>
      <c r="AT87" s="88">
        <f t="shared" ref="AT87:AT88" si="2">ROUND(SUM(AV87:AW87),2)</f>
        <v>0</v>
      </c>
      <c r="AU87" s="89">
        <f>ROUND(AU88,5)</f>
        <v>297.82619</v>
      </c>
      <c r="AV87" s="88">
        <f>ROUND(AZ87*L31,2)</f>
        <v>0</v>
      </c>
      <c r="AW87" s="88">
        <f>ROUND(BA87*L32,2)</f>
        <v>0</v>
      </c>
      <c r="AX87" s="88">
        <f>ROUND(BB87*L31,2)</f>
        <v>0</v>
      </c>
      <c r="AY87" s="88">
        <f>ROUND(BC87*L32,2)</f>
        <v>0</v>
      </c>
      <c r="AZ87" s="88">
        <f t="shared" ref="AZ87:BD87" si="3">ROUND(AZ88,2)</f>
        <v>0</v>
      </c>
      <c r="BA87" s="88">
        <f t="shared" si="3"/>
        <v>0</v>
      </c>
      <c r="BB87" s="88">
        <f t="shared" si="3"/>
        <v>0</v>
      </c>
      <c r="BC87" s="88">
        <f t="shared" si="3"/>
        <v>0</v>
      </c>
      <c r="BD87" s="90">
        <f t="shared" si="3"/>
        <v>0</v>
      </c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2" t="s">
        <v>98</v>
      </c>
      <c r="BT87" s="62" t="s">
        <v>99</v>
      </c>
      <c r="BU87" s="64"/>
      <c r="BV87" s="62" t="s">
        <v>100</v>
      </c>
      <c r="BW87" s="62" t="s">
        <v>30</v>
      </c>
      <c r="BX87" s="62" t="s">
        <v>101</v>
      </c>
    </row>
    <row r="88" spans="1:76" ht="16.5" customHeight="1">
      <c r="A88" s="91" t="s">
        <v>102</v>
      </c>
      <c r="B88" s="92"/>
      <c r="C88" s="93"/>
      <c r="D88" s="154" t="s">
        <v>19</v>
      </c>
      <c r="E88" s="138"/>
      <c r="F88" s="138"/>
      <c r="G88" s="138"/>
      <c r="H88" s="138"/>
      <c r="I88" s="94"/>
      <c r="J88" s="154" t="s">
        <v>21</v>
      </c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53">
        <f>'001 - Úholičky - oprava k...'!M29</f>
        <v>0</v>
      </c>
      <c r="AH88" s="138"/>
      <c r="AI88" s="138"/>
      <c r="AJ88" s="138"/>
      <c r="AK88" s="138"/>
      <c r="AL88" s="138"/>
      <c r="AM88" s="138"/>
      <c r="AN88" s="153">
        <f t="shared" si="1"/>
        <v>0</v>
      </c>
      <c r="AO88" s="138"/>
      <c r="AP88" s="138"/>
      <c r="AQ88" s="95"/>
      <c r="AR88" s="96"/>
      <c r="AS88" s="97">
        <f>'001 - Úholičky - oprava k...'!M27</f>
        <v>0</v>
      </c>
      <c r="AT88" s="98">
        <f t="shared" si="2"/>
        <v>0</v>
      </c>
      <c r="AU88" s="99">
        <f>'001 - Úholičky - oprava k...'!W117</f>
        <v>297.826188</v>
      </c>
      <c r="AV88" s="98">
        <f>'001 - Úholičky - oprava k...'!M31</f>
        <v>0</v>
      </c>
      <c r="AW88" s="98">
        <f>'001 - Úholičky - oprava k...'!M32</f>
        <v>0</v>
      </c>
      <c r="AX88" s="98">
        <f>'001 - Úholičky - oprava k...'!M33</f>
        <v>0</v>
      </c>
      <c r="AY88" s="98">
        <f>'001 - Úholičky - oprava k...'!M34</f>
        <v>0</v>
      </c>
      <c r="AZ88" s="98">
        <f>'001 - Úholičky - oprava k...'!H31</f>
        <v>0</v>
      </c>
      <c r="BA88" s="98">
        <f>'001 - Úholičky - oprava k...'!H32</f>
        <v>0</v>
      </c>
      <c r="BB88" s="98">
        <f>'001 - Úholičky - oprava k...'!H33</f>
        <v>0</v>
      </c>
      <c r="BC88" s="98">
        <f>'001 - Úholičky - oprava k...'!H34</f>
        <v>0</v>
      </c>
      <c r="BD88" s="100">
        <f>'001 - Úholičky - oprava k...'!H35</f>
        <v>0</v>
      </c>
      <c r="BE88" s="96"/>
      <c r="BF88" s="96"/>
      <c r="BG88" s="96"/>
      <c r="BH88" s="96"/>
      <c r="BI88" s="96"/>
      <c r="BJ88" s="96"/>
      <c r="BK88" s="96"/>
      <c r="BL88" s="96"/>
      <c r="BM88" s="96"/>
      <c r="BN88" s="96"/>
      <c r="BO88" s="96"/>
      <c r="BP88" s="96"/>
      <c r="BQ88" s="96"/>
      <c r="BR88" s="96"/>
      <c r="BS88" s="96"/>
      <c r="BT88" s="101" t="s">
        <v>103</v>
      </c>
      <c r="BU88" s="101" t="s">
        <v>104</v>
      </c>
      <c r="BV88" s="101" t="s">
        <v>100</v>
      </c>
      <c r="BW88" s="101" t="s">
        <v>30</v>
      </c>
      <c r="BX88" s="101" t="s">
        <v>101</v>
      </c>
    </row>
    <row r="89" spans="1:76" ht="15.75" customHeight="1">
      <c r="B89" s="11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2"/>
    </row>
    <row r="90" spans="1:76" ht="30" customHeight="1">
      <c r="A90" s="19"/>
      <c r="B90" s="20"/>
      <c r="C90" s="85" t="s">
        <v>105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49">
        <v>0</v>
      </c>
      <c r="AH90" s="138"/>
      <c r="AI90" s="138"/>
      <c r="AJ90" s="138"/>
      <c r="AK90" s="138"/>
      <c r="AL90" s="138"/>
      <c r="AM90" s="138"/>
      <c r="AN90" s="149">
        <v>0</v>
      </c>
      <c r="AO90" s="138"/>
      <c r="AP90" s="138"/>
      <c r="AQ90" s="21"/>
      <c r="AR90" s="19"/>
      <c r="AS90" s="81" t="s">
        <v>106</v>
      </c>
      <c r="AT90" s="82" t="s">
        <v>107</v>
      </c>
      <c r="AU90" s="82" t="s">
        <v>44</v>
      </c>
      <c r="AV90" s="83" t="s">
        <v>86</v>
      </c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</row>
    <row r="91" spans="1:76" ht="10.5" customHeight="1">
      <c r="A91" s="19"/>
      <c r="B91" s="20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21"/>
      <c r="AR91" s="19"/>
      <c r="AS91" s="102"/>
      <c r="AT91" s="51"/>
      <c r="AU91" s="51"/>
      <c r="AV91" s="53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</row>
    <row r="92" spans="1:76" ht="30" customHeight="1">
      <c r="A92" s="19"/>
      <c r="B92" s="20"/>
      <c r="C92" s="79" t="s">
        <v>80</v>
      </c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150">
        <f>ROUND(AG87+AG90,2)</f>
        <v>0</v>
      </c>
      <c r="AH92" s="151"/>
      <c r="AI92" s="151"/>
      <c r="AJ92" s="151"/>
      <c r="AK92" s="151"/>
      <c r="AL92" s="151"/>
      <c r="AM92" s="152"/>
      <c r="AN92" s="150">
        <f>AN87+AN90</f>
        <v>0</v>
      </c>
      <c r="AO92" s="151"/>
      <c r="AP92" s="152"/>
      <c r="AQ92" s="21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</row>
    <row r="93" spans="1:76" ht="6.75" customHeight="1">
      <c r="A93" s="19"/>
      <c r="B93" s="54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6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</row>
    <row r="94" spans="1:76" ht="15.75" customHeight="1"/>
    <row r="95" spans="1:76" ht="15.75" customHeight="1"/>
    <row r="96" spans="1:7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5">
    <mergeCell ref="C4:AP4"/>
    <mergeCell ref="K5:AO5"/>
    <mergeCell ref="L31:O31"/>
    <mergeCell ref="W31:AE31"/>
    <mergeCell ref="AR2:BE2"/>
    <mergeCell ref="E23:AN23"/>
    <mergeCell ref="AK26:AO26"/>
    <mergeCell ref="AK27:AO27"/>
    <mergeCell ref="C2:AP2"/>
    <mergeCell ref="K6:AO6"/>
    <mergeCell ref="D88:H88"/>
    <mergeCell ref="J88:AF88"/>
    <mergeCell ref="AG87:AM87"/>
    <mergeCell ref="AN87:AP87"/>
    <mergeCell ref="AS82:AT84"/>
    <mergeCell ref="AM83:AP83"/>
    <mergeCell ref="AM82:AP82"/>
    <mergeCell ref="C85:G85"/>
    <mergeCell ref="I85:AF85"/>
    <mergeCell ref="AG90:AM90"/>
    <mergeCell ref="AN90:AP90"/>
    <mergeCell ref="AG92:AM92"/>
    <mergeCell ref="AN92:AP92"/>
    <mergeCell ref="AN88:AP88"/>
    <mergeCell ref="AG88:AM88"/>
    <mergeCell ref="AG85:AM85"/>
    <mergeCell ref="AN85:AP85"/>
    <mergeCell ref="X37:AB37"/>
    <mergeCell ref="AK37:AO37"/>
    <mergeCell ref="AK29:AO29"/>
    <mergeCell ref="AK31:AO31"/>
    <mergeCell ref="AK35:AO35"/>
    <mergeCell ref="C76:AP76"/>
    <mergeCell ref="L78:AO78"/>
    <mergeCell ref="L35:O35"/>
    <mergeCell ref="W35:AE35"/>
    <mergeCell ref="L34:O34"/>
    <mergeCell ref="L32:O32"/>
    <mergeCell ref="L33:O33"/>
    <mergeCell ref="W34:AE34"/>
    <mergeCell ref="AK34:AO34"/>
    <mergeCell ref="W32:AE32"/>
    <mergeCell ref="AK32:AO32"/>
    <mergeCell ref="W33:AE33"/>
    <mergeCell ref="AK33:AO33"/>
  </mergeCells>
  <hyperlinks>
    <hyperlink ref="A88" location="001 - Úholičky - oprava k...!C2" display="/"/>
  </hyperlinks>
  <pageMargins left="0.58333330000000005" right="0.58333330000000005" top="0.5" bottom="0.46666669999999999" header="0" footer="0"/>
  <pageSetup paperSize="9" orientation="portrait"/>
  <headerFooter>
    <oddFooter>&amp;CStrana &amp;P z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00"/>
  <sheetViews>
    <sheetView showGridLines="0" tabSelected="1" workbookViewId="0">
      <pane ySplit="1" topLeftCell="A2" activePane="bottomLeft" state="frozen"/>
      <selection pane="bottomLeft" activeCell="B3" sqref="B3"/>
    </sheetView>
  </sheetViews>
  <sheetFormatPr defaultColWidth="16.83203125" defaultRowHeight="15" customHeight="1"/>
  <cols>
    <col min="1" max="1" width="9.6640625" customWidth="1"/>
    <col min="2" max="2" width="2" customWidth="1"/>
    <col min="3" max="3" width="4.83203125" customWidth="1"/>
    <col min="4" max="4" width="5" customWidth="1"/>
    <col min="5" max="5" width="20" customWidth="1"/>
    <col min="6" max="7" width="13" customWidth="1"/>
    <col min="8" max="8" width="14.5" customWidth="1"/>
    <col min="9" max="9" width="8.1640625" customWidth="1"/>
    <col min="10" max="10" width="6" customWidth="1"/>
    <col min="11" max="11" width="13.33203125" customWidth="1"/>
    <col min="12" max="12" width="14" customWidth="1"/>
    <col min="13" max="14" width="7" customWidth="1"/>
    <col min="15" max="15" width="2.33203125" customWidth="1"/>
    <col min="16" max="16" width="14.5" customWidth="1"/>
    <col min="17" max="17" width="4.83203125" customWidth="1"/>
    <col min="18" max="18" width="2" customWidth="1"/>
    <col min="19" max="19" width="9.5" customWidth="1"/>
    <col min="20" max="20" width="34.6640625" hidden="1" customWidth="1"/>
    <col min="21" max="21" width="19" hidden="1" customWidth="1"/>
    <col min="22" max="22" width="14.33203125" hidden="1" customWidth="1"/>
    <col min="23" max="23" width="19" hidden="1" customWidth="1"/>
    <col min="24" max="24" width="14.1640625" hidden="1" customWidth="1"/>
    <col min="25" max="25" width="17.5" hidden="1" customWidth="1"/>
    <col min="26" max="26" width="12.83203125" hidden="1" customWidth="1"/>
    <col min="27" max="27" width="17.5" hidden="1" customWidth="1"/>
    <col min="28" max="28" width="19" hidden="1" customWidth="1"/>
    <col min="29" max="29" width="12.83203125" customWidth="1"/>
    <col min="30" max="30" width="17.5" customWidth="1"/>
    <col min="31" max="31" width="19" customWidth="1"/>
    <col min="32" max="43" width="10.1640625" customWidth="1"/>
    <col min="44" max="65" width="10.83203125" hidden="1" customWidth="1"/>
    <col min="66" max="66" width="10.1640625" customWidth="1"/>
  </cols>
  <sheetData>
    <row r="1" spans="1:66" ht="21.75" customHeight="1">
      <c r="A1" s="1"/>
      <c r="B1" s="2"/>
      <c r="C1" s="2"/>
      <c r="D1" s="4" t="s">
        <v>1</v>
      </c>
      <c r="E1" s="2"/>
      <c r="F1" s="5" t="s">
        <v>11</v>
      </c>
      <c r="G1" s="5"/>
      <c r="H1" s="185" t="s">
        <v>12</v>
      </c>
      <c r="I1" s="151"/>
      <c r="J1" s="151"/>
      <c r="K1" s="152"/>
      <c r="L1" s="5" t="s">
        <v>18</v>
      </c>
      <c r="M1" s="2"/>
      <c r="N1" s="2"/>
      <c r="O1" s="4" t="s">
        <v>22</v>
      </c>
      <c r="P1" s="2"/>
      <c r="Q1" s="2"/>
      <c r="R1" s="2"/>
      <c r="S1" s="5" t="s">
        <v>23</v>
      </c>
      <c r="T1" s="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36.75" customHeight="1">
      <c r="C2" s="166" t="s">
        <v>7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S2" s="163" t="s">
        <v>8</v>
      </c>
      <c r="T2" s="151"/>
      <c r="U2" s="151"/>
      <c r="V2" s="151"/>
      <c r="W2" s="151"/>
      <c r="X2" s="151"/>
      <c r="Y2" s="151"/>
      <c r="Z2" s="151"/>
      <c r="AA2" s="151"/>
      <c r="AB2" s="151"/>
      <c r="AC2" s="152"/>
      <c r="AT2" s="7" t="s">
        <v>30</v>
      </c>
    </row>
    <row r="3" spans="1:66" ht="6.7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31</v>
      </c>
    </row>
    <row r="4" spans="1:66" ht="36.75" customHeight="1">
      <c r="B4" s="11"/>
      <c r="C4" s="147" t="s">
        <v>32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2"/>
      <c r="T4" s="13" t="s">
        <v>15</v>
      </c>
      <c r="AT4" s="7" t="s">
        <v>6</v>
      </c>
    </row>
    <row r="5" spans="1:66" ht="6.75" customHeight="1">
      <c r="B5" s="11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2"/>
    </row>
    <row r="6" spans="1:66" ht="32.25" customHeight="1">
      <c r="A6" s="19"/>
      <c r="B6" s="20"/>
      <c r="C6" s="19"/>
      <c r="D6" s="17" t="s">
        <v>20</v>
      </c>
      <c r="E6" s="19"/>
      <c r="F6" s="167" t="s">
        <v>21</v>
      </c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9"/>
      <c r="R6" s="21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</row>
    <row r="7" spans="1:66" ht="14.25" customHeight="1">
      <c r="A7" s="19"/>
      <c r="B7" s="20"/>
      <c r="C7" s="19"/>
      <c r="D7" s="18" t="s">
        <v>24</v>
      </c>
      <c r="E7" s="19"/>
      <c r="F7" s="16" t="s">
        <v>5</v>
      </c>
      <c r="G7" s="19"/>
      <c r="H7" s="19"/>
      <c r="I7" s="19"/>
      <c r="J7" s="19"/>
      <c r="K7" s="19"/>
      <c r="L7" s="19"/>
      <c r="M7" s="18" t="s">
        <v>25</v>
      </c>
      <c r="N7" s="19"/>
      <c r="O7" s="16" t="s">
        <v>5</v>
      </c>
      <c r="P7" s="19"/>
      <c r="Q7" s="19"/>
      <c r="R7" s="21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</row>
    <row r="8" spans="1:66" ht="14.25" customHeight="1">
      <c r="A8" s="19"/>
      <c r="B8" s="20"/>
      <c r="C8" s="19"/>
      <c r="D8" s="18" t="s">
        <v>26</v>
      </c>
      <c r="E8" s="19"/>
      <c r="F8" s="16" t="s">
        <v>27</v>
      </c>
      <c r="G8" s="19"/>
      <c r="H8" s="19"/>
      <c r="I8" s="19"/>
      <c r="J8" s="19"/>
      <c r="K8" s="19"/>
      <c r="L8" s="19"/>
      <c r="M8" s="18" t="s">
        <v>28</v>
      </c>
      <c r="N8" s="19"/>
      <c r="O8" s="181" t="str">
        <f>'Rekapitulace stavby'!AN8</f>
        <v>19. 1. 2018</v>
      </c>
      <c r="P8" s="138"/>
      <c r="Q8" s="19"/>
      <c r="R8" s="21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</row>
    <row r="9" spans="1:66" ht="10.5" customHeight="1">
      <c r="A9" s="19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1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</row>
    <row r="10" spans="1:66" ht="14.25" customHeight="1">
      <c r="A10" s="19"/>
      <c r="B10" s="20"/>
      <c r="C10" s="19"/>
      <c r="D10" s="18" t="s">
        <v>33</v>
      </c>
      <c r="E10" s="19"/>
      <c r="F10" s="19"/>
      <c r="G10" s="19"/>
      <c r="H10" s="19"/>
      <c r="I10" s="19"/>
      <c r="J10" s="19"/>
      <c r="K10" s="19"/>
      <c r="L10" s="19"/>
      <c r="M10" s="18" t="s">
        <v>34</v>
      </c>
      <c r="N10" s="19"/>
      <c r="O10" s="162" t="str">
        <f>IF('Rekapitulace stavby'!AN10="","",'Rekapitulace stavby'!AN10)</f>
        <v/>
      </c>
      <c r="P10" s="138"/>
      <c r="Q10" s="19"/>
      <c r="R10" s="21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</row>
    <row r="11" spans="1:66" ht="18" customHeight="1">
      <c r="A11" s="19"/>
      <c r="B11" s="20"/>
      <c r="C11" s="19"/>
      <c r="D11" s="19"/>
      <c r="E11" s="16" t="str">
        <f>IF('Rekapitulace stavby'!E11="","",'Rekapitulace stavby'!E11)</f>
        <v xml:space="preserve"> </v>
      </c>
      <c r="F11" s="19"/>
      <c r="G11" s="19"/>
      <c r="H11" s="19"/>
      <c r="I11" s="19"/>
      <c r="J11" s="19"/>
      <c r="K11" s="19"/>
      <c r="L11" s="19"/>
      <c r="M11" s="18" t="s">
        <v>35</v>
      </c>
      <c r="N11" s="19"/>
      <c r="O11" s="162" t="str">
        <f>IF('Rekapitulace stavby'!AN11="","",'Rekapitulace stavby'!AN11)</f>
        <v/>
      </c>
      <c r="P11" s="138"/>
      <c r="Q11" s="19"/>
      <c r="R11" s="21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</row>
    <row r="12" spans="1:66" ht="6.75" customHeight="1">
      <c r="A12" s="19"/>
      <c r="B12" s="2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1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</row>
    <row r="13" spans="1:66" ht="14.25" customHeight="1">
      <c r="A13" s="19"/>
      <c r="B13" s="20"/>
      <c r="C13" s="19"/>
      <c r="D13" s="18" t="s">
        <v>36</v>
      </c>
      <c r="E13" s="19"/>
      <c r="F13" s="19"/>
      <c r="G13" s="19"/>
      <c r="H13" s="19"/>
      <c r="I13" s="19"/>
      <c r="J13" s="19"/>
      <c r="K13" s="19"/>
      <c r="L13" s="19"/>
      <c r="M13" s="18" t="s">
        <v>34</v>
      </c>
      <c r="N13" s="19"/>
      <c r="O13" s="162" t="str">
        <f>IF('Rekapitulace stavby'!AN13="","",'Rekapitulace stavby'!AN13)</f>
        <v/>
      </c>
      <c r="P13" s="138"/>
      <c r="Q13" s="19"/>
      <c r="R13" s="21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</row>
    <row r="14" spans="1:66" ht="18" customHeight="1">
      <c r="A14" s="19"/>
      <c r="B14" s="20"/>
      <c r="C14" s="19"/>
      <c r="D14" s="19"/>
      <c r="E14" s="16" t="str">
        <f>IF('Rekapitulace stavby'!E14="","",'Rekapitulace stavby'!E14)</f>
        <v xml:space="preserve"> </v>
      </c>
      <c r="F14" s="19"/>
      <c r="G14" s="19"/>
      <c r="H14" s="19"/>
      <c r="I14" s="19"/>
      <c r="J14" s="19"/>
      <c r="K14" s="19"/>
      <c r="L14" s="19"/>
      <c r="M14" s="18" t="s">
        <v>35</v>
      </c>
      <c r="N14" s="19"/>
      <c r="O14" s="162" t="str">
        <f>IF('Rekapitulace stavby'!AN14="","",'Rekapitulace stavby'!AN14)</f>
        <v/>
      </c>
      <c r="P14" s="138"/>
      <c r="Q14" s="19"/>
      <c r="R14" s="21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</row>
    <row r="15" spans="1:66" ht="6.75" customHeight="1">
      <c r="A15" s="19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1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</row>
    <row r="16" spans="1:66" ht="14.25" customHeight="1">
      <c r="A16" s="19"/>
      <c r="B16" s="20"/>
      <c r="C16" s="19"/>
      <c r="D16" s="18" t="s">
        <v>37</v>
      </c>
      <c r="E16" s="19"/>
      <c r="F16" s="19"/>
      <c r="G16" s="19"/>
      <c r="H16" s="19"/>
      <c r="I16" s="19"/>
      <c r="J16" s="19"/>
      <c r="K16" s="19"/>
      <c r="L16" s="19"/>
      <c r="M16" s="18" t="s">
        <v>34</v>
      </c>
      <c r="N16" s="19"/>
      <c r="O16" s="162" t="str">
        <f>IF('Rekapitulace stavby'!AN16="","",'Rekapitulace stavby'!AN16)</f>
        <v/>
      </c>
      <c r="P16" s="138"/>
      <c r="Q16" s="19"/>
      <c r="R16" s="21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</row>
    <row r="17" spans="1:66" ht="18" customHeight="1">
      <c r="A17" s="19"/>
      <c r="B17" s="20"/>
      <c r="C17" s="19"/>
      <c r="D17" s="19"/>
      <c r="E17" s="16" t="str">
        <f>IF('Rekapitulace stavby'!E17="","",'Rekapitulace stavby'!E17)</f>
        <v xml:space="preserve"> </v>
      </c>
      <c r="F17" s="19"/>
      <c r="G17" s="19"/>
      <c r="H17" s="19"/>
      <c r="I17" s="19"/>
      <c r="J17" s="19"/>
      <c r="K17" s="19"/>
      <c r="L17" s="19"/>
      <c r="M17" s="18" t="s">
        <v>35</v>
      </c>
      <c r="N17" s="19"/>
      <c r="O17" s="162" t="str">
        <f>IF('Rekapitulace stavby'!AN17="","",'Rekapitulace stavby'!AN17)</f>
        <v/>
      </c>
      <c r="P17" s="138"/>
      <c r="Q17" s="19"/>
      <c r="R17" s="21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</row>
    <row r="18" spans="1:66" ht="6.75" customHeight="1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1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</row>
    <row r="19" spans="1:66" ht="14.25" customHeight="1">
      <c r="A19" s="19"/>
      <c r="B19" s="20"/>
      <c r="C19" s="19"/>
      <c r="D19" s="18" t="s">
        <v>39</v>
      </c>
      <c r="E19" s="19"/>
      <c r="F19" s="19"/>
      <c r="G19" s="19"/>
      <c r="H19" s="19"/>
      <c r="I19" s="19"/>
      <c r="J19" s="19"/>
      <c r="K19" s="19"/>
      <c r="L19" s="19"/>
      <c r="M19" s="18" t="s">
        <v>34</v>
      </c>
      <c r="N19" s="19"/>
      <c r="O19" s="162" t="str">
        <f>IF('Rekapitulace stavby'!AN19="","",'Rekapitulace stavby'!AN19)</f>
        <v/>
      </c>
      <c r="P19" s="138"/>
      <c r="Q19" s="19"/>
      <c r="R19" s="21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</row>
    <row r="20" spans="1:66" ht="18" customHeight="1">
      <c r="A20" s="19"/>
      <c r="B20" s="20"/>
      <c r="C20" s="19"/>
      <c r="D20" s="19"/>
      <c r="E20" s="16" t="str">
        <f>IF('Rekapitulace stavby'!E20="","",'Rekapitulace stavby'!E20)</f>
        <v xml:space="preserve"> </v>
      </c>
      <c r="F20" s="19"/>
      <c r="G20" s="19"/>
      <c r="H20" s="19"/>
      <c r="I20" s="19"/>
      <c r="J20" s="19"/>
      <c r="K20" s="19"/>
      <c r="L20" s="19"/>
      <c r="M20" s="18" t="s">
        <v>35</v>
      </c>
      <c r="N20" s="19"/>
      <c r="O20" s="162" t="str">
        <f>IF('Rekapitulace stavby'!AN20="","",'Rekapitulace stavby'!AN20)</f>
        <v/>
      </c>
      <c r="P20" s="138"/>
      <c r="Q20" s="19"/>
      <c r="R20" s="21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</row>
    <row r="21" spans="1:66" ht="6.75" customHeight="1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1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</row>
    <row r="22" spans="1:66" ht="14.25" customHeight="1">
      <c r="A22" s="19"/>
      <c r="B22" s="20"/>
      <c r="C22" s="19"/>
      <c r="D22" s="18" t="s">
        <v>40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1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</row>
    <row r="23" spans="1:66" ht="16.5" customHeight="1">
      <c r="A23" s="19"/>
      <c r="B23" s="20"/>
      <c r="C23" s="19"/>
      <c r="D23" s="19"/>
      <c r="E23" s="164" t="s">
        <v>5</v>
      </c>
      <c r="F23" s="138"/>
      <c r="G23" s="138"/>
      <c r="H23" s="138"/>
      <c r="I23" s="138"/>
      <c r="J23" s="138"/>
      <c r="K23" s="138"/>
      <c r="L23" s="138"/>
      <c r="M23" s="19"/>
      <c r="N23" s="19"/>
      <c r="O23" s="19"/>
      <c r="P23" s="19"/>
      <c r="Q23" s="19"/>
      <c r="R23" s="21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</row>
    <row r="24" spans="1:66" ht="6.75" customHeight="1">
      <c r="A24" s="19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1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</row>
    <row r="25" spans="1:66" ht="6.75" customHeight="1">
      <c r="A25" s="19"/>
      <c r="B25" s="20"/>
      <c r="C25" s="1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19"/>
      <c r="R25" s="21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</row>
    <row r="26" spans="1:66" ht="14.25" customHeight="1">
      <c r="A26" s="19"/>
      <c r="B26" s="20"/>
      <c r="C26" s="19"/>
      <c r="D26" s="34" t="s">
        <v>49</v>
      </c>
      <c r="E26" s="19"/>
      <c r="F26" s="19"/>
      <c r="G26" s="19"/>
      <c r="H26" s="19"/>
      <c r="I26" s="19"/>
      <c r="J26" s="19"/>
      <c r="K26" s="19"/>
      <c r="L26" s="19"/>
      <c r="M26" s="165">
        <f>N87</f>
        <v>0</v>
      </c>
      <c r="N26" s="138"/>
      <c r="O26" s="138"/>
      <c r="P26" s="138"/>
      <c r="Q26" s="19"/>
      <c r="R26" s="21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</row>
    <row r="27" spans="1:66" ht="14.25" customHeight="1">
      <c r="A27" s="19"/>
      <c r="B27" s="20"/>
      <c r="C27" s="19"/>
      <c r="D27" s="24" t="s">
        <v>51</v>
      </c>
      <c r="E27" s="19"/>
      <c r="F27" s="19"/>
      <c r="G27" s="19"/>
      <c r="H27" s="19"/>
      <c r="I27" s="19"/>
      <c r="J27" s="19"/>
      <c r="K27" s="19"/>
      <c r="L27" s="19"/>
      <c r="M27" s="165">
        <f>N99</f>
        <v>0</v>
      </c>
      <c r="N27" s="138"/>
      <c r="O27" s="138"/>
      <c r="P27" s="138"/>
      <c r="Q27" s="19"/>
      <c r="R27" s="21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</row>
    <row r="28" spans="1:66" ht="6.75" customHeight="1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1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</row>
    <row r="29" spans="1:66" ht="24.75" customHeight="1">
      <c r="A29" s="19"/>
      <c r="B29" s="20"/>
      <c r="C29" s="19"/>
      <c r="D29" s="35" t="s">
        <v>43</v>
      </c>
      <c r="E29" s="19"/>
      <c r="F29" s="19"/>
      <c r="G29" s="19"/>
      <c r="H29" s="19"/>
      <c r="I29" s="19"/>
      <c r="J29" s="19"/>
      <c r="K29" s="19"/>
      <c r="L29" s="19"/>
      <c r="M29" s="180">
        <f>ROUND(M26+M27,2)</f>
        <v>0</v>
      </c>
      <c r="N29" s="138"/>
      <c r="O29" s="138"/>
      <c r="P29" s="138"/>
      <c r="Q29" s="19"/>
      <c r="R29" s="21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</row>
    <row r="30" spans="1:66" ht="6.75" customHeight="1">
      <c r="A30" s="19"/>
      <c r="B30" s="20"/>
      <c r="C30" s="1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19"/>
      <c r="R30" s="21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</row>
    <row r="31" spans="1:66" ht="14.25" customHeight="1">
      <c r="A31" s="19"/>
      <c r="B31" s="20"/>
      <c r="C31" s="19"/>
      <c r="D31" s="29" t="s">
        <v>44</v>
      </c>
      <c r="E31" s="29" t="s">
        <v>45</v>
      </c>
      <c r="F31" s="30">
        <v>0.21</v>
      </c>
      <c r="G31" s="39" t="s">
        <v>46</v>
      </c>
      <c r="H31" s="183">
        <f>ROUND((SUM(BE99:BE100)+SUM(BE117:BE164)), 2)</f>
        <v>0</v>
      </c>
      <c r="I31" s="138"/>
      <c r="J31" s="138"/>
      <c r="K31" s="19"/>
      <c r="L31" s="19"/>
      <c r="M31" s="183">
        <f>ROUND(ROUND((SUM(BE99:BE100)+SUM(BE117:BE164)), 2)*F31, 2)</f>
        <v>0</v>
      </c>
      <c r="N31" s="138"/>
      <c r="O31" s="138"/>
      <c r="P31" s="138"/>
      <c r="Q31" s="19"/>
      <c r="R31" s="21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</row>
    <row r="32" spans="1:66" ht="14.25" customHeight="1">
      <c r="A32" s="19"/>
      <c r="B32" s="20"/>
      <c r="C32" s="19"/>
      <c r="D32" s="19"/>
      <c r="E32" s="29" t="s">
        <v>47</v>
      </c>
      <c r="F32" s="30">
        <v>0.15</v>
      </c>
      <c r="G32" s="39" t="s">
        <v>46</v>
      </c>
      <c r="H32" s="183">
        <f>ROUND((SUM(BF99:BF100)+SUM(BF117:BF164)), 2)</f>
        <v>0</v>
      </c>
      <c r="I32" s="138"/>
      <c r="J32" s="138"/>
      <c r="K32" s="19"/>
      <c r="L32" s="19"/>
      <c r="M32" s="183">
        <f>ROUND(ROUND((SUM(BF99:BF100)+SUM(BF117:BF164)), 2)*F32, 2)</f>
        <v>0</v>
      </c>
      <c r="N32" s="138"/>
      <c r="O32" s="138"/>
      <c r="P32" s="138"/>
      <c r="Q32" s="19"/>
      <c r="R32" s="21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</row>
    <row r="33" spans="1:66" ht="14.25" hidden="1" customHeight="1">
      <c r="A33" s="19"/>
      <c r="B33" s="20"/>
      <c r="C33" s="19"/>
      <c r="D33" s="19"/>
      <c r="E33" s="29" t="s">
        <v>48</v>
      </c>
      <c r="F33" s="30">
        <v>0.21</v>
      </c>
      <c r="G33" s="39" t="s">
        <v>46</v>
      </c>
      <c r="H33" s="183">
        <f>ROUND((SUM(BG99:BG100)+SUM(BG117:BG164)), 2)</f>
        <v>0</v>
      </c>
      <c r="I33" s="138"/>
      <c r="J33" s="138"/>
      <c r="K33" s="19"/>
      <c r="L33" s="19"/>
      <c r="M33" s="183">
        <v>0</v>
      </c>
      <c r="N33" s="138"/>
      <c r="O33" s="138"/>
      <c r="P33" s="138"/>
      <c r="Q33" s="19"/>
      <c r="R33" s="21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</row>
    <row r="34" spans="1:66" ht="14.25" hidden="1" customHeight="1">
      <c r="A34" s="19"/>
      <c r="B34" s="20"/>
      <c r="C34" s="19"/>
      <c r="D34" s="19"/>
      <c r="E34" s="29" t="s">
        <v>50</v>
      </c>
      <c r="F34" s="30">
        <v>0.15</v>
      </c>
      <c r="G34" s="39" t="s">
        <v>46</v>
      </c>
      <c r="H34" s="183">
        <f>ROUND((SUM(BH99:BH100)+SUM(BH117:BH164)), 2)</f>
        <v>0</v>
      </c>
      <c r="I34" s="138"/>
      <c r="J34" s="138"/>
      <c r="K34" s="19"/>
      <c r="L34" s="19"/>
      <c r="M34" s="183">
        <v>0</v>
      </c>
      <c r="N34" s="138"/>
      <c r="O34" s="138"/>
      <c r="P34" s="138"/>
      <c r="Q34" s="19"/>
      <c r="R34" s="21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</row>
    <row r="35" spans="1:66" ht="14.25" hidden="1" customHeight="1">
      <c r="A35" s="19"/>
      <c r="B35" s="20"/>
      <c r="C35" s="19"/>
      <c r="D35" s="19"/>
      <c r="E35" s="29" t="s">
        <v>52</v>
      </c>
      <c r="F35" s="30">
        <v>0</v>
      </c>
      <c r="G35" s="39" t="s">
        <v>46</v>
      </c>
      <c r="H35" s="183">
        <f>ROUND((SUM(BI99:BI100)+SUM(BI117:BI164)), 2)</f>
        <v>0</v>
      </c>
      <c r="I35" s="138"/>
      <c r="J35" s="138"/>
      <c r="K35" s="19"/>
      <c r="L35" s="19"/>
      <c r="M35" s="183">
        <v>0</v>
      </c>
      <c r="N35" s="138"/>
      <c r="O35" s="138"/>
      <c r="P35" s="138"/>
      <c r="Q35" s="19"/>
      <c r="R35" s="21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</row>
    <row r="36" spans="1:66" ht="6.75" customHeight="1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1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</row>
    <row r="37" spans="1:66" ht="24.75" customHeight="1">
      <c r="A37" s="19"/>
      <c r="B37" s="20"/>
      <c r="C37" s="44"/>
      <c r="D37" s="46" t="s">
        <v>53</v>
      </c>
      <c r="E37" s="47"/>
      <c r="F37" s="47"/>
      <c r="G37" s="48" t="s">
        <v>54</v>
      </c>
      <c r="H37" s="49" t="s">
        <v>55</v>
      </c>
      <c r="I37" s="47"/>
      <c r="J37" s="47"/>
      <c r="K37" s="47"/>
      <c r="L37" s="184">
        <f>SUM(M29:M35)</f>
        <v>0</v>
      </c>
      <c r="M37" s="140"/>
      <c r="N37" s="140"/>
      <c r="O37" s="140"/>
      <c r="P37" s="142"/>
      <c r="Q37" s="44"/>
      <c r="R37" s="21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</row>
    <row r="38" spans="1:66" ht="14.25" customHeight="1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1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</row>
    <row r="39" spans="1:66" ht="14.25" customHeight="1">
      <c r="A39" s="19"/>
      <c r="B39" s="2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1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</row>
    <row r="40" spans="1:66" ht="15.75" customHeight="1">
      <c r="B40" s="11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2"/>
    </row>
    <row r="41" spans="1:66" ht="15.75" customHeight="1">
      <c r="B41" s="11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2"/>
    </row>
    <row r="42" spans="1:66" ht="15.75" customHeight="1">
      <c r="B42" s="11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2"/>
    </row>
    <row r="43" spans="1:66" ht="15.75" customHeight="1">
      <c r="B43" s="11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2"/>
    </row>
    <row r="44" spans="1:66" ht="15.75" customHeight="1">
      <c r="B44" s="11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2"/>
    </row>
    <row r="45" spans="1:66" ht="15.75" customHeight="1">
      <c r="B45" s="11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2"/>
    </row>
    <row r="46" spans="1:66" ht="15.75" customHeight="1">
      <c r="B46" s="11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2"/>
    </row>
    <row r="47" spans="1:66" ht="15.75" customHeight="1">
      <c r="B47" s="11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2"/>
    </row>
    <row r="48" spans="1:66" ht="15.75" customHeight="1">
      <c r="B48" s="11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2"/>
    </row>
    <row r="49" spans="1:66" ht="15.75" customHeight="1">
      <c r="B49" s="11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2"/>
    </row>
    <row r="50" spans="1:66" ht="15.75" customHeight="1">
      <c r="A50" s="19"/>
      <c r="B50" s="20"/>
      <c r="C50" s="19"/>
      <c r="D50" s="41" t="s">
        <v>56</v>
      </c>
      <c r="E50" s="33"/>
      <c r="F50" s="33"/>
      <c r="G50" s="33"/>
      <c r="H50" s="42"/>
      <c r="I50" s="19"/>
      <c r="J50" s="41" t="s">
        <v>57</v>
      </c>
      <c r="K50" s="33"/>
      <c r="L50" s="33"/>
      <c r="M50" s="33"/>
      <c r="N50" s="33"/>
      <c r="O50" s="33"/>
      <c r="P50" s="42"/>
      <c r="Q50" s="19"/>
      <c r="R50" s="21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</row>
    <row r="51" spans="1:66" ht="15.75" customHeight="1">
      <c r="B51" s="11"/>
      <c r="C51" s="14"/>
      <c r="D51" s="43"/>
      <c r="E51" s="14"/>
      <c r="F51" s="14"/>
      <c r="G51" s="14"/>
      <c r="H51" s="45"/>
      <c r="I51" s="14"/>
      <c r="J51" s="43"/>
      <c r="K51" s="14"/>
      <c r="L51" s="14"/>
      <c r="M51" s="14"/>
      <c r="N51" s="14"/>
      <c r="O51" s="14"/>
      <c r="P51" s="45"/>
      <c r="Q51" s="14"/>
      <c r="R51" s="12"/>
    </row>
    <row r="52" spans="1:66" ht="15.75" customHeight="1">
      <c r="B52" s="11"/>
      <c r="C52" s="14"/>
      <c r="D52" s="43"/>
      <c r="E52" s="14"/>
      <c r="F52" s="14"/>
      <c r="G52" s="14"/>
      <c r="H52" s="45"/>
      <c r="I52" s="14"/>
      <c r="J52" s="43"/>
      <c r="K52" s="14"/>
      <c r="L52" s="14"/>
      <c r="M52" s="14"/>
      <c r="N52" s="14"/>
      <c r="O52" s="14"/>
      <c r="P52" s="45"/>
      <c r="Q52" s="14"/>
      <c r="R52" s="12"/>
    </row>
    <row r="53" spans="1:66" ht="15.75" customHeight="1">
      <c r="B53" s="11"/>
      <c r="C53" s="14"/>
      <c r="D53" s="43"/>
      <c r="E53" s="14"/>
      <c r="F53" s="14"/>
      <c r="G53" s="14"/>
      <c r="H53" s="45"/>
      <c r="I53" s="14"/>
      <c r="J53" s="43"/>
      <c r="K53" s="14"/>
      <c r="L53" s="14"/>
      <c r="M53" s="14"/>
      <c r="N53" s="14"/>
      <c r="O53" s="14"/>
      <c r="P53" s="45"/>
      <c r="Q53" s="14"/>
      <c r="R53" s="12"/>
    </row>
    <row r="54" spans="1:66" ht="15.75" customHeight="1">
      <c r="B54" s="11"/>
      <c r="C54" s="14"/>
      <c r="D54" s="43"/>
      <c r="E54" s="14"/>
      <c r="F54" s="14"/>
      <c r="G54" s="14"/>
      <c r="H54" s="45"/>
      <c r="I54" s="14"/>
      <c r="J54" s="43"/>
      <c r="K54" s="14"/>
      <c r="L54" s="14"/>
      <c r="M54" s="14"/>
      <c r="N54" s="14"/>
      <c r="O54" s="14"/>
      <c r="P54" s="45"/>
      <c r="Q54" s="14"/>
      <c r="R54" s="12"/>
    </row>
    <row r="55" spans="1:66" ht="15.75" customHeight="1">
      <c r="B55" s="11"/>
      <c r="C55" s="14"/>
      <c r="D55" s="43"/>
      <c r="E55" s="14"/>
      <c r="F55" s="14"/>
      <c r="G55" s="14"/>
      <c r="H55" s="45"/>
      <c r="I55" s="14"/>
      <c r="J55" s="43"/>
      <c r="K55" s="14"/>
      <c r="L55" s="14"/>
      <c r="M55" s="14"/>
      <c r="N55" s="14"/>
      <c r="O55" s="14"/>
      <c r="P55" s="45"/>
      <c r="Q55" s="14"/>
      <c r="R55" s="12"/>
    </row>
    <row r="56" spans="1:66" ht="15.75" customHeight="1">
      <c r="B56" s="11"/>
      <c r="C56" s="14"/>
      <c r="D56" s="43"/>
      <c r="E56" s="14"/>
      <c r="F56" s="14"/>
      <c r="G56" s="14"/>
      <c r="H56" s="45"/>
      <c r="I56" s="14"/>
      <c r="J56" s="43"/>
      <c r="K56" s="14"/>
      <c r="L56" s="14"/>
      <c r="M56" s="14"/>
      <c r="N56" s="14"/>
      <c r="O56" s="14"/>
      <c r="P56" s="45"/>
      <c r="Q56" s="14"/>
      <c r="R56" s="12"/>
    </row>
    <row r="57" spans="1:66" ht="15.75" customHeight="1">
      <c r="B57" s="11"/>
      <c r="C57" s="14"/>
      <c r="D57" s="43"/>
      <c r="E57" s="14"/>
      <c r="F57" s="14"/>
      <c r="G57" s="14"/>
      <c r="H57" s="45"/>
      <c r="I57" s="14"/>
      <c r="J57" s="43"/>
      <c r="K57" s="14"/>
      <c r="L57" s="14"/>
      <c r="M57" s="14"/>
      <c r="N57" s="14"/>
      <c r="O57" s="14"/>
      <c r="P57" s="45"/>
      <c r="Q57" s="14"/>
      <c r="R57" s="12"/>
    </row>
    <row r="58" spans="1:66" ht="15.75" customHeight="1">
      <c r="B58" s="11"/>
      <c r="C58" s="14"/>
      <c r="D58" s="43"/>
      <c r="E58" s="14"/>
      <c r="F58" s="14"/>
      <c r="G58" s="14"/>
      <c r="H58" s="45"/>
      <c r="I58" s="14"/>
      <c r="J58" s="43"/>
      <c r="K58" s="14"/>
      <c r="L58" s="14"/>
      <c r="M58" s="14"/>
      <c r="N58" s="14"/>
      <c r="O58" s="14"/>
      <c r="P58" s="45"/>
      <c r="Q58" s="14"/>
      <c r="R58" s="12"/>
    </row>
    <row r="59" spans="1:66" ht="15.75" customHeight="1">
      <c r="A59" s="19"/>
      <c r="B59" s="20"/>
      <c r="C59" s="19"/>
      <c r="D59" s="50" t="s">
        <v>58</v>
      </c>
      <c r="E59" s="51"/>
      <c r="F59" s="51"/>
      <c r="G59" s="52" t="s">
        <v>59</v>
      </c>
      <c r="H59" s="53"/>
      <c r="I59" s="19"/>
      <c r="J59" s="50" t="s">
        <v>58</v>
      </c>
      <c r="K59" s="51"/>
      <c r="L59" s="51"/>
      <c r="M59" s="51"/>
      <c r="N59" s="52" t="s">
        <v>59</v>
      </c>
      <c r="O59" s="51"/>
      <c r="P59" s="53"/>
      <c r="Q59" s="19"/>
      <c r="R59" s="21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</row>
    <row r="60" spans="1:66" ht="15.75" customHeight="1">
      <c r="B60" s="1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2"/>
    </row>
    <row r="61" spans="1:66" ht="15.75" customHeight="1">
      <c r="A61" s="19"/>
      <c r="B61" s="20"/>
      <c r="C61" s="19"/>
      <c r="D61" s="41" t="s">
        <v>60</v>
      </c>
      <c r="E61" s="33"/>
      <c r="F61" s="33"/>
      <c r="G61" s="33"/>
      <c r="H61" s="42"/>
      <c r="I61" s="19"/>
      <c r="J61" s="41" t="s">
        <v>61</v>
      </c>
      <c r="K61" s="33"/>
      <c r="L61" s="33"/>
      <c r="M61" s="33"/>
      <c r="N61" s="33"/>
      <c r="O61" s="33"/>
      <c r="P61" s="42"/>
      <c r="Q61" s="19"/>
      <c r="R61" s="21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</row>
    <row r="62" spans="1:66" ht="15.75" customHeight="1">
      <c r="B62" s="11"/>
      <c r="C62" s="14"/>
      <c r="D62" s="43"/>
      <c r="E62" s="14"/>
      <c r="F62" s="14"/>
      <c r="G62" s="14"/>
      <c r="H62" s="45"/>
      <c r="I62" s="14"/>
      <c r="J62" s="43"/>
      <c r="K62" s="14"/>
      <c r="L62" s="14"/>
      <c r="M62" s="14"/>
      <c r="N62" s="14"/>
      <c r="O62" s="14"/>
      <c r="P62" s="45"/>
      <c r="Q62" s="14"/>
      <c r="R62" s="12"/>
    </row>
    <row r="63" spans="1:66" ht="15.75" customHeight="1">
      <c r="B63" s="11"/>
      <c r="C63" s="14"/>
      <c r="D63" s="43"/>
      <c r="E63" s="14"/>
      <c r="F63" s="14"/>
      <c r="G63" s="14"/>
      <c r="H63" s="45"/>
      <c r="I63" s="14"/>
      <c r="J63" s="43"/>
      <c r="K63" s="14"/>
      <c r="L63" s="14"/>
      <c r="M63" s="14"/>
      <c r="N63" s="14"/>
      <c r="O63" s="14"/>
      <c r="P63" s="45"/>
      <c r="Q63" s="14"/>
      <c r="R63" s="12"/>
    </row>
    <row r="64" spans="1:66" ht="15.75" customHeight="1">
      <c r="B64" s="11"/>
      <c r="C64" s="14"/>
      <c r="D64" s="43"/>
      <c r="E64" s="14"/>
      <c r="F64" s="14"/>
      <c r="G64" s="14"/>
      <c r="H64" s="45"/>
      <c r="I64" s="14"/>
      <c r="J64" s="43"/>
      <c r="K64" s="14"/>
      <c r="L64" s="14"/>
      <c r="M64" s="14"/>
      <c r="N64" s="14"/>
      <c r="O64" s="14"/>
      <c r="P64" s="45"/>
      <c r="Q64" s="14"/>
      <c r="R64" s="12"/>
    </row>
    <row r="65" spans="1:66" ht="15.75" customHeight="1">
      <c r="B65" s="11"/>
      <c r="C65" s="14"/>
      <c r="D65" s="43"/>
      <c r="E65" s="14"/>
      <c r="F65" s="14"/>
      <c r="G65" s="14"/>
      <c r="H65" s="45"/>
      <c r="I65" s="14"/>
      <c r="J65" s="43"/>
      <c r="K65" s="14"/>
      <c r="L65" s="14"/>
      <c r="M65" s="14"/>
      <c r="N65" s="14"/>
      <c r="O65" s="14"/>
      <c r="P65" s="45"/>
      <c r="Q65" s="14"/>
      <c r="R65" s="12"/>
    </row>
    <row r="66" spans="1:66" ht="15.75" customHeight="1">
      <c r="B66" s="11"/>
      <c r="C66" s="14"/>
      <c r="D66" s="43"/>
      <c r="E66" s="14"/>
      <c r="F66" s="14"/>
      <c r="G66" s="14"/>
      <c r="H66" s="45"/>
      <c r="I66" s="14"/>
      <c r="J66" s="43"/>
      <c r="K66" s="14"/>
      <c r="L66" s="14"/>
      <c r="M66" s="14"/>
      <c r="N66" s="14"/>
      <c r="O66" s="14"/>
      <c r="P66" s="45"/>
      <c r="Q66" s="14"/>
      <c r="R66" s="12"/>
    </row>
    <row r="67" spans="1:66" ht="15.75" customHeight="1">
      <c r="B67" s="11"/>
      <c r="C67" s="14"/>
      <c r="D67" s="43"/>
      <c r="E67" s="14"/>
      <c r="F67" s="14"/>
      <c r="G67" s="14"/>
      <c r="H67" s="45"/>
      <c r="I67" s="14"/>
      <c r="J67" s="43"/>
      <c r="K67" s="14"/>
      <c r="L67" s="14"/>
      <c r="M67" s="14"/>
      <c r="N67" s="14"/>
      <c r="O67" s="14"/>
      <c r="P67" s="45"/>
      <c r="Q67" s="14"/>
      <c r="R67" s="12"/>
    </row>
    <row r="68" spans="1:66" ht="15.75" customHeight="1">
      <c r="B68" s="11"/>
      <c r="C68" s="14"/>
      <c r="D68" s="43"/>
      <c r="E68" s="14"/>
      <c r="F68" s="14"/>
      <c r="G68" s="14"/>
      <c r="H68" s="45"/>
      <c r="I68" s="14"/>
      <c r="J68" s="43"/>
      <c r="K68" s="14"/>
      <c r="L68" s="14"/>
      <c r="M68" s="14"/>
      <c r="N68" s="14"/>
      <c r="O68" s="14"/>
      <c r="P68" s="45"/>
      <c r="Q68" s="14"/>
      <c r="R68" s="12"/>
    </row>
    <row r="69" spans="1:66" ht="15.75" customHeight="1">
      <c r="B69" s="11"/>
      <c r="C69" s="14"/>
      <c r="D69" s="43"/>
      <c r="E69" s="14"/>
      <c r="F69" s="14"/>
      <c r="G69" s="14"/>
      <c r="H69" s="45"/>
      <c r="I69" s="14"/>
      <c r="J69" s="43"/>
      <c r="K69" s="14"/>
      <c r="L69" s="14"/>
      <c r="M69" s="14"/>
      <c r="N69" s="14"/>
      <c r="O69" s="14"/>
      <c r="P69" s="45"/>
      <c r="Q69" s="14"/>
      <c r="R69" s="12"/>
    </row>
    <row r="70" spans="1:66" ht="15.75" customHeight="1">
      <c r="A70" s="19"/>
      <c r="B70" s="20"/>
      <c r="C70" s="19"/>
      <c r="D70" s="50" t="s">
        <v>58</v>
      </c>
      <c r="E70" s="51"/>
      <c r="F70" s="51"/>
      <c r="G70" s="52" t="s">
        <v>59</v>
      </c>
      <c r="H70" s="53"/>
      <c r="I70" s="19"/>
      <c r="J70" s="50" t="s">
        <v>58</v>
      </c>
      <c r="K70" s="51"/>
      <c r="L70" s="51"/>
      <c r="M70" s="51"/>
      <c r="N70" s="52" t="s">
        <v>59</v>
      </c>
      <c r="O70" s="51"/>
      <c r="P70" s="53"/>
      <c r="Q70" s="19"/>
      <c r="R70" s="21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</row>
    <row r="71" spans="1:66" ht="14.25" customHeight="1">
      <c r="A71" s="19"/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</row>
    <row r="72" spans="1:66" ht="15.75" customHeight="1"/>
    <row r="73" spans="1:66" ht="15.75" customHeight="1"/>
    <row r="74" spans="1:66" ht="15.75" customHeight="1"/>
    <row r="75" spans="1:66" ht="6.75" customHeight="1">
      <c r="A75" s="19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</row>
    <row r="76" spans="1:66" ht="36.75" customHeight="1">
      <c r="A76" s="19"/>
      <c r="B76" s="20"/>
      <c r="C76" s="147" t="s">
        <v>63</v>
      </c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21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</row>
    <row r="77" spans="1:66" ht="6.75" customHeight="1">
      <c r="A77" s="19"/>
      <c r="B77" s="20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1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</row>
    <row r="78" spans="1:66" ht="36.75" customHeight="1">
      <c r="A78" s="19"/>
      <c r="B78" s="20"/>
      <c r="C78" s="62" t="s">
        <v>20</v>
      </c>
      <c r="D78" s="19"/>
      <c r="E78" s="19"/>
      <c r="F78" s="148" t="str">
        <f>F6</f>
        <v>Úholičky - oprava komunikace</v>
      </c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9"/>
      <c r="R78" s="21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</row>
    <row r="79" spans="1:66" ht="6.75" customHeight="1">
      <c r="A79" s="19"/>
      <c r="B79" s="20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21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</row>
    <row r="80" spans="1:66" ht="18" customHeight="1">
      <c r="A80" s="19"/>
      <c r="B80" s="20"/>
      <c r="C80" s="18" t="s">
        <v>26</v>
      </c>
      <c r="D80" s="19"/>
      <c r="E80" s="19"/>
      <c r="F80" s="16" t="str">
        <f>F8</f>
        <v xml:space="preserve"> </v>
      </c>
      <c r="G80" s="19"/>
      <c r="H80" s="19"/>
      <c r="I80" s="19"/>
      <c r="J80" s="19"/>
      <c r="K80" s="18" t="s">
        <v>28</v>
      </c>
      <c r="L80" s="19"/>
      <c r="M80" s="181" t="str">
        <f>IF(O8="","",O8)</f>
        <v>19. 1. 2018</v>
      </c>
      <c r="N80" s="138"/>
      <c r="O80" s="138"/>
      <c r="P80" s="138"/>
      <c r="Q80" s="19"/>
      <c r="R80" s="21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</row>
    <row r="81" spans="1:66" ht="6.75" customHeight="1">
      <c r="A81" s="19"/>
      <c r="B81" s="2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21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</row>
    <row r="82" spans="1:66" ht="15.75" customHeight="1">
      <c r="A82" s="19"/>
      <c r="B82" s="20"/>
      <c r="C82" s="18" t="s">
        <v>33</v>
      </c>
      <c r="D82" s="19"/>
      <c r="E82" s="19"/>
      <c r="F82" s="16" t="str">
        <f>E11</f>
        <v xml:space="preserve"> </v>
      </c>
      <c r="G82" s="19"/>
      <c r="H82" s="19"/>
      <c r="I82" s="19"/>
      <c r="J82" s="19"/>
      <c r="K82" s="18" t="s">
        <v>37</v>
      </c>
      <c r="L82" s="19"/>
      <c r="M82" s="162" t="str">
        <f>E17</f>
        <v xml:space="preserve"> </v>
      </c>
      <c r="N82" s="138"/>
      <c r="O82" s="138"/>
      <c r="P82" s="138"/>
      <c r="Q82" s="138"/>
      <c r="R82" s="21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</row>
    <row r="83" spans="1:66" ht="14.25" customHeight="1">
      <c r="A83" s="19"/>
      <c r="B83" s="20"/>
      <c r="C83" s="18" t="s">
        <v>36</v>
      </c>
      <c r="D83" s="19"/>
      <c r="E83" s="19"/>
      <c r="F83" s="16" t="str">
        <f>IF(E14="","",E14)</f>
        <v xml:space="preserve"> </v>
      </c>
      <c r="G83" s="19"/>
      <c r="H83" s="19"/>
      <c r="I83" s="19"/>
      <c r="J83" s="19"/>
      <c r="K83" s="18" t="s">
        <v>39</v>
      </c>
      <c r="L83" s="19"/>
      <c r="M83" s="162" t="str">
        <f>E20</f>
        <v xml:space="preserve"> </v>
      </c>
      <c r="N83" s="138"/>
      <c r="O83" s="138"/>
      <c r="P83" s="138"/>
      <c r="Q83" s="138"/>
      <c r="R83" s="21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</row>
    <row r="84" spans="1:66" ht="9.75" customHeight="1">
      <c r="A84" s="19"/>
      <c r="B84" s="20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21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</row>
    <row r="85" spans="1:66" ht="29.25" customHeight="1">
      <c r="A85" s="19"/>
      <c r="B85" s="20"/>
      <c r="C85" s="182" t="s">
        <v>64</v>
      </c>
      <c r="D85" s="151"/>
      <c r="E85" s="151"/>
      <c r="F85" s="151"/>
      <c r="G85" s="152"/>
      <c r="H85" s="44"/>
      <c r="I85" s="44"/>
      <c r="J85" s="44"/>
      <c r="K85" s="44"/>
      <c r="L85" s="44"/>
      <c r="M85" s="44"/>
      <c r="N85" s="182" t="s">
        <v>65</v>
      </c>
      <c r="O85" s="151"/>
      <c r="P85" s="151"/>
      <c r="Q85" s="152"/>
      <c r="R85" s="21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</row>
    <row r="86" spans="1:66" ht="9.75" customHeight="1">
      <c r="A86" s="19"/>
      <c r="B86" s="20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21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</row>
    <row r="87" spans="1:66" ht="29.25" customHeight="1">
      <c r="A87" s="19"/>
      <c r="B87" s="20"/>
      <c r="C87" s="68" t="s">
        <v>67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49">
        <f t="shared" ref="N87:N89" si="0">N117</f>
        <v>0</v>
      </c>
      <c r="O87" s="138"/>
      <c r="P87" s="138"/>
      <c r="Q87" s="138"/>
      <c r="R87" s="21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7" t="s">
        <v>68</v>
      </c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</row>
    <row r="88" spans="1:66" ht="24.75" customHeight="1">
      <c r="A88" s="69"/>
      <c r="B88" s="70"/>
      <c r="C88" s="69"/>
      <c r="D88" s="71" t="s">
        <v>69</v>
      </c>
      <c r="E88" s="69"/>
      <c r="F88" s="69"/>
      <c r="G88" s="69"/>
      <c r="H88" s="69"/>
      <c r="I88" s="69"/>
      <c r="J88" s="69"/>
      <c r="K88" s="69"/>
      <c r="L88" s="69"/>
      <c r="M88" s="69"/>
      <c r="N88" s="191">
        <f t="shared" si="0"/>
        <v>0</v>
      </c>
      <c r="O88" s="138"/>
      <c r="P88" s="138"/>
      <c r="Q88" s="138"/>
      <c r="R88" s="72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</row>
    <row r="89" spans="1:66" ht="19.5" customHeight="1">
      <c r="A89" s="73"/>
      <c r="B89" s="74"/>
      <c r="C89" s="73"/>
      <c r="D89" s="75" t="s">
        <v>70</v>
      </c>
      <c r="E89" s="73"/>
      <c r="F89" s="73"/>
      <c r="G89" s="73"/>
      <c r="H89" s="73"/>
      <c r="I89" s="73"/>
      <c r="J89" s="73"/>
      <c r="K89" s="73"/>
      <c r="L89" s="73"/>
      <c r="M89" s="73"/>
      <c r="N89" s="190">
        <f t="shared" si="0"/>
        <v>0</v>
      </c>
      <c r="O89" s="138"/>
      <c r="P89" s="138"/>
      <c r="Q89" s="138"/>
      <c r="R89" s="76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</row>
    <row r="90" spans="1:66" ht="19.5" customHeight="1">
      <c r="A90" s="73"/>
      <c r="B90" s="74"/>
      <c r="C90" s="73"/>
      <c r="D90" s="75" t="s">
        <v>71</v>
      </c>
      <c r="E90" s="73"/>
      <c r="F90" s="73"/>
      <c r="G90" s="73"/>
      <c r="H90" s="73"/>
      <c r="I90" s="73"/>
      <c r="J90" s="73"/>
      <c r="K90" s="73"/>
      <c r="L90" s="73"/>
      <c r="M90" s="73"/>
      <c r="N90" s="190">
        <f>N125</f>
        <v>0</v>
      </c>
      <c r="O90" s="138"/>
      <c r="P90" s="138"/>
      <c r="Q90" s="138"/>
      <c r="R90" s="76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</row>
    <row r="91" spans="1:66" ht="19.5" customHeight="1">
      <c r="A91" s="73"/>
      <c r="B91" s="74"/>
      <c r="C91" s="73"/>
      <c r="D91" s="75" t="s">
        <v>72</v>
      </c>
      <c r="E91" s="73"/>
      <c r="F91" s="73"/>
      <c r="G91" s="73"/>
      <c r="H91" s="73"/>
      <c r="I91" s="73"/>
      <c r="J91" s="73"/>
      <c r="K91" s="73"/>
      <c r="L91" s="73"/>
      <c r="M91" s="73"/>
      <c r="N91" s="190">
        <f>N132</f>
        <v>0</v>
      </c>
      <c r="O91" s="138"/>
      <c r="P91" s="138"/>
      <c r="Q91" s="138"/>
      <c r="R91" s="76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</row>
    <row r="92" spans="1:66" ht="19.5" customHeight="1">
      <c r="A92" s="73"/>
      <c r="B92" s="74"/>
      <c r="C92" s="73"/>
      <c r="D92" s="75" t="s">
        <v>73</v>
      </c>
      <c r="E92" s="73"/>
      <c r="F92" s="73"/>
      <c r="G92" s="73"/>
      <c r="H92" s="73"/>
      <c r="I92" s="73"/>
      <c r="J92" s="73"/>
      <c r="K92" s="73"/>
      <c r="L92" s="73"/>
      <c r="M92" s="73"/>
      <c r="N92" s="190">
        <f>N135</f>
        <v>0</v>
      </c>
      <c r="O92" s="138"/>
      <c r="P92" s="138"/>
      <c r="Q92" s="138"/>
      <c r="R92" s="76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</row>
    <row r="93" spans="1:66" ht="19.5" customHeight="1">
      <c r="A93" s="73"/>
      <c r="B93" s="74"/>
      <c r="C93" s="73"/>
      <c r="D93" s="75" t="s">
        <v>74</v>
      </c>
      <c r="E93" s="73"/>
      <c r="F93" s="73"/>
      <c r="G93" s="73"/>
      <c r="H93" s="73"/>
      <c r="I93" s="73"/>
      <c r="J93" s="73"/>
      <c r="K93" s="73"/>
      <c r="L93" s="73"/>
      <c r="M93" s="73"/>
      <c r="N93" s="190">
        <f>N152</f>
        <v>0</v>
      </c>
      <c r="O93" s="138"/>
      <c r="P93" s="138"/>
      <c r="Q93" s="138"/>
      <c r="R93" s="76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</row>
    <row r="94" spans="1:66" ht="19.5" customHeight="1">
      <c r="A94" s="73"/>
      <c r="B94" s="74"/>
      <c r="C94" s="73"/>
      <c r="D94" s="75" t="s">
        <v>75</v>
      </c>
      <c r="E94" s="73"/>
      <c r="F94" s="73"/>
      <c r="G94" s="73"/>
      <c r="H94" s="73"/>
      <c r="I94" s="73"/>
      <c r="J94" s="73"/>
      <c r="K94" s="73"/>
      <c r="L94" s="73"/>
      <c r="M94" s="73"/>
      <c r="N94" s="190">
        <f>N158</f>
        <v>0</v>
      </c>
      <c r="O94" s="138"/>
      <c r="P94" s="138"/>
      <c r="Q94" s="138"/>
      <c r="R94" s="76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</row>
    <row r="95" spans="1:66" ht="24.75" customHeight="1">
      <c r="A95" s="69"/>
      <c r="B95" s="70"/>
      <c r="C95" s="69"/>
      <c r="D95" s="71" t="s">
        <v>76</v>
      </c>
      <c r="E95" s="69"/>
      <c r="F95" s="69"/>
      <c r="G95" s="69"/>
      <c r="H95" s="69"/>
      <c r="I95" s="69"/>
      <c r="J95" s="69"/>
      <c r="K95" s="69"/>
      <c r="L95" s="69"/>
      <c r="M95" s="69"/>
      <c r="N95" s="191">
        <f t="shared" ref="N95:N96" si="1">N160</f>
        <v>0</v>
      </c>
      <c r="O95" s="138"/>
      <c r="P95" s="138"/>
      <c r="Q95" s="138"/>
      <c r="R95" s="72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</row>
    <row r="96" spans="1:66" ht="19.5" customHeight="1">
      <c r="A96" s="73"/>
      <c r="B96" s="74"/>
      <c r="C96" s="73"/>
      <c r="D96" s="75" t="s">
        <v>77</v>
      </c>
      <c r="E96" s="73"/>
      <c r="F96" s="73"/>
      <c r="G96" s="73"/>
      <c r="H96" s="73"/>
      <c r="I96" s="73"/>
      <c r="J96" s="73"/>
      <c r="K96" s="73"/>
      <c r="L96" s="73"/>
      <c r="M96" s="73"/>
      <c r="N96" s="190">
        <f t="shared" si="1"/>
        <v>0</v>
      </c>
      <c r="O96" s="138"/>
      <c r="P96" s="138"/>
      <c r="Q96" s="138"/>
      <c r="R96" s="76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</row>
    <row r="97" spans="1:66" ht="19.5" customHeight="1">
      <c r="A97" s="73"/>
      <c r="B97" s="74"/>
      <c r="C97" s="73"/>
      <c r="D97" s="75" t="s">
        <v>78</v>
      </c>
      <c r="E97" s="73"/>
      <c r="F97" s="73"/>
      <c r="G97" s="73"/>
      <c r="H97" s="73"/>
      <c r="I97" s="73"/>
      <c r="J97" s="73"/>
      <c r="K97" s="73"/>
      <c r="L97" s="73"/>
      <c r="M97" s="73"/>
      <c r="N97" s="190">
        <f>N163</f>
        <v>0</v>
      </c>
      <c r="O97" s="138"/>
      <c r="P97" s="138"/>
      <c r="Q97" s="138"/>
      <c r="R97" s="76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</row>
    <row r="98" spans="1:66" ht="21.75" customHeight="1">
      <c r="A98" s="19"/>
      <c r="B98" s="20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21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</row>
    <row r="99" spans="1:66" ht="29.25" customHeight="1">
      <c r="A99" s="19"/>
      <c r="B99" s="20"/>
      <c r="C99" s="68" t="s">
        <v>79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89">
        <v>0</v>
      </c>
      <c r="O99" s="138"/>
      <c r="P99" s="138"/>
      <c r="Q99" s="138"/>
      <c r="R99" s="21"/>
      <c r="S99" s="19"/>
      <c r="T99" s="77"/>
      <c r="U99" s="78" t="s">
        <v>44</v>
      </c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</row>
    <row r="100" spans="1:66" ht="18" customHeight="1">
      <c r="A100" s="19"/>
      <c r="B100" s="20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21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</row>
    <row r="101" spans="1:66" ht="29.25" customHeight="1">
      <c r="A101" s="19"/>
      <c r="B101" s="20"/>
      <c r="C101" s="79" t="s">
        <v>80</v>
      </c>
      <c r="D101" s="44"/>
      <c r="E101" s="44"/>
      <c r="F101" s="44"/>
      <c r="G101" s="44"/>
      <c r="H101" s="44"/>
      <c r="I101" s="44"/>
      <c r="J101" s="44"/>
      <c r="K101" s="44"/>
      <c r="L101" s="150">
        <f>ROUND(SUM(N87+N99),2)</f>
        <v>0</v>
      </c>
      <c r="M101" s="151"/>
      <c r="N101" s="151"/>
      <c r="O101" s="151"/>
      <c r="P101" s="151"/>
      <c r="Q101" s="152"/>
      <c r="R101" s="21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</row>
    <row r="102" spans="1:66" ht="6.75" customHeight="1">
      <c r="A102" s="19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</row>
    <row r="103" spans="1:66" ht="15.75" customHeight="1"/>
    <row r="104" spans="1:66" ht="15.75" customHeight="1"/>
    <row r="105" spans="1:66" ht="15.75" customHeight="1"/>
    <row r="106" spans="1:66" ht="6.75" customHeight="1">
      <c r="A106" s="19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</row>
    <row r="107" spans="1:66" ht="36.75" customHeight="1">
      <c r="A107" s="19"/>
      <c r="B107" s="20"/>
      <c r="C107" s="147" t="s">
        <v>108</v>
      </c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21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</row>
    <row r="108" spans="1:66" ht="6.75" customHeight="1">
      <c r="A108" s="19"/>
      <c r="B108" s="20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21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</row>
    <row r="109" spans="1:66" ht="36.75" customHeight="1">
      <c r="A109" s="19"/>
      <c r="B109" s="20"/>
      <c r="C109" s="62" t="s">
        <v>20</v>
      </c>
      <c r="D109" s="19"/>
      <c r="E109" s="19"/>
      <c r="F109" s="148" t="str">
        <f>F6</f>
        <v>Úholičky - oprava komunikace</v>
      </c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9"/>
      <c r="R109" s="21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</row>
    <row r="110" spans="1:66" ht="6.75" customHeight="1">
      <c r="A110" s="19"/>
      <c r="B110" s="20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21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</row>
    <row r="111" spans="1:66" ht="18" customHeight="1">
      <c r="A111" s="19"/>
      <c r="B111" s="20"/>
      <c r="C111" s="18" t="s">
        <v>26</v>
      </c>
      <c r="D111" s="19"/>
      <c r="E111" s="19"/>
      <c r="F111" s="16" t="str">
        <f>F8</f>
        <v xml:space="preserve"> </v>
      </c>
      <c r="G111" s="19"/>
      <c r="H111" s="19"/>
      <c r="I111" s="19"/>
      <c r="J111" s="19"/>
      <c r="K111" s="18" t="s">
        <v>28</v>
      </c>
      <c r="L111" s="19"/>
      <c r="M111" s="181" t="str">
        <f>IF(O8="","",O8)</f>
        <v>19. 1. 2018</v>
      </c>
      <c r="N111" s="138"/>
      <c r="O111" s="138"/>
      <c r="P111" s="138"/>
      <c r="Q111" s="19"/>
      <c r="R111" s="21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</row>
    <row r="112" spans="1:66" ht="6.75" customHeight="1">
      <c r="A112" s="19"/>
      <c r="B112" s="20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21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</row>
    <row r="113" spans="1:66" ht="15.75" customHeight="1">
      <c r="A113" s="19"/>
      <c r="B113" s="20"/>
      <c r="C113" s="18" t="s">
        <v>33</v>
      </c>
      <c r="D113" s="19"/>
      <c r="E113" s="19"/>
      <c r="F113" s="16" t="str">
        <f>E11</f>
        <v xml:space="preserve"> </v>
      </c>
      <c r="G113" s="19"/>
      <c r="H113" s="19"/>
      <c r="I113" s="19"/>
      <c r="J113" s="19"/>
      <c r="K113" s="18" t="s">
        <v>37</v>
      </c>
      <c r="L113" s="19"/>
      <c r="M113" s="162" t="str">
        <f>E17</f>
        <v xml:space="preserve"> </v>
      </c>
      <c r="N113" s="138"/>
      <c r="O113" s="138"/>
      <c r="P113" s="138"/>
      <c r="Q113" s="138"/>
      <c r="R113" s="21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</row>
    <row r="114" spans="1:66" ht="14.25" customHeight="1">
      <c r="A114" s="19"/>
      <c r="B114" s="20"/>
      <c r="C114" s="18" t="s">
        <v>36</v>
      </c>
      <c r="D114" s="19"/>
      <c r="E114" s="19"/>
      <c r="F114" s="16" t="str">
        <f>IF(E14="","",E14)</f>
        <v xml:space="preserve"> </v>
      </c>
      <c r="G114" s="19"/>
      <c r="H114" s="19"/>
      <c r="I114" s="19"/>
      <c r="J114" s="19"/>
      <c r="K114" s="18" t="s">
        <v>39</v>
      </c>
      <c r="L114" s="19"/>
      <c r="M114" s="162" t="str">
        <f>E20</f>
        <v xml:space="preserve"> </v>
      </c>
      <c r="N114" s="138"/>
      <c r="O114" s="138"/>
      <c r="P114" s="138"/>
      <c r="Q114" s="138"/>
      <c r="R114" s="21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</row>
    <row r="115" spans="1:66" ht="9.75" customHeight="1">
      <c r="A115" s="19"/>
      <c r="B115" s="20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21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</row>
    <row r="116" spans="1:66" ht="29.25" customHeight="1">
      <c r="A116" s="103"/>
      <c r="B116" s="104"/>
      <c r="C116" s="105" t="s">
        <v>109</v>
      </c>
      <c r="D116" s="106" t="s">
        <v>110</v>
      </c>
      <c r="E116" s="106" t="s">
        <v>81</v>
      </c>
      <c r="F116" s="188" t="s">
        <v>111</v>
      </c>
      <c r="G116" s="169"/>
      <c r="H116" s="169"/>
      <c r="I116" s="187"/>
      <c r="J116" s="106" t="s">
        <v>112</v>
      </c>
      <c r="K116" s="106" t="s">
        <v>113</v>
      </c>
      <c r="L116" s="186" t="s">
        <v>114</v>
      </c>
      <c r="M116" s="187"/>
      <c r="N116" s="188" t="s">
        <v>65</v>
      </c>
      <c r="O116" s="169"/>
      <c r="P116" s="169"/>
      <c r="Q116" s="170"/>
      <c r="R116" s="107"/>
      <c r="S116" s="103"/>
      <c r="T116" s="81" t="s">
        <v>115</v>
      </c>
      <c r="U116" s="82" t="s">
        <v>44</v>
      </c>
      <c r="V116" s="82" t="s">
        <v>116</v>
      </c>
      <c r="W116" s="82" t="s">
        <v>117</v>
      </c>
      <c r="X116" s="82" t="s">
        <v>118</v>
      </c>
      <c r="Y116" s="82" t="s">
        <v>119</v>
      </c>
      <c r="Z116" s="82" t="s">
        <v>120</v>
      </c>
      <c r="AA116" s="83" t="s">
        <v>121</v>
      </c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</row>
    <row r="117" spans="1:66" ht="29.25" customHeight="1">
      <c r="A117" s="19"/>
      <c r="B117" s="20"/>
      <c r="C117" s="85" t="s">
        <v>49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76">
        <f t="shared" ref="N117:N119" si="2">BK117</f>
        <v>0</v>
      </c>
      <c r="O117" s="157"/>
      <c r="P117" s="157"/>
      <c r="Q117" s="157"/>
      <c r="R117" s="21"/>
      <c r="S117" s="19"/>
      <c r="T117" s="84"/>
      <c r="U117" s="33"/>
      <c r="V117" s="33"/>
      <c r="W117" s="108">
        <f>W118+W160</f>
        <v>297.826188</v>
      </c>
      <c r="X117" s="33"/>
      <c r="Y117" s="108">
        <f>Y118+Y160</f>
        <v>16.103535999999998</v>
      </c>
      <c r="Z117" s="33"/>
      <c r="AA117" s="109">
        <f>AA118+AA160</f>
        <v>194.63679999999999</v>
      </c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7" t="s">
        <v>98</v>
      </c>
      <c r="AU117" s="7" t="s">
        <v>68</v>
      </c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10">
        <f>BK118+BK160</f>
        <v>0</v>
      </c>
      <c r="BL117" s="19"/>
      <c r="BM117" s="19"/>
      <c r="BN117" s="19"/>
    </row>
    <row r="118" spans="1:66" ht="36.75" customHeight="1">
      <c r="A118" s="111"/>
      <c r="B118" s="112"/>
      <c r="C118" s="111"/>
      <c r="D118" s="113" t="s">
        <v>69</v>
      </c>
      <c r="E118" s="113"/>
      <c r="F118" s="113"/>
      <c r="G118" s="113"/>
      <c r="H118" s="113"/>
      <c r="I118" s="113"/>
      <c r="J118" s="113"/>
      <c r="K118" s="113"/>
      <c r="L118" s="113"/>
      <c r="M118" s="113"/>
      <c r="N118" s="177">
        <f t="shared" si="2"/>
        <v>0</v>
      </c>
      <c r="O118" s="138"/>
      <c r="P118" s="138"/>
      <c r="Q118" s="138"/>
      <c r="R118" s="114"/>
      <c r="S118" s="111"/>
      <c r="T118" s="115"/>
      <c r="U118" s="111"/>
      <c r="V118" s="111"/>
      <c r="W118" s="116">
        <f>W119+W125+W132+W135+W152+W158</f>
        <v>297.826188</v>
      </c>
      <c r="X118" s="111"/>
      <c r="Y118" s="116">
        <f>Y119+Y125+Y132+Y135+Y152+Y158</f>
        <v>16.103535999999998</v>
      </c>
      <c r="Z118" s="111"/>
      <c r="AA118" s="117">
        <f>AA119+AA125+AA132+AA135+AA152+AA158</f>
        <v>194.63679999999999</v>
      </c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8" t="s">
        <v>103</v>
      </c>
      <c r="AS118" s="111"/>
      <c r="AT118" s="119" t="s">
        <v>98</v>
      </c>
      <c r="AU118" s="119" t="s">
        <v>99</v>
      </c>
      <c r="AV118" s="111"/>
      <c r="AW118" s="111"/>
      <c r="AX118" s="111"/>
      <c r="AY118" s="118" t="s">
        <v>122</v>
      </c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20">
        <f>BK119+BK125+BK132+BK135+BK152+BK158</f>
        <v>0</v>
      </c>
      <c r="BL118" s="111"/>
      <c r="BM118" s="111"/>
      <c r="BN118" s="111"/>
    </row>
    <row r="119" spans="1:66" ht="19.5" customHeight="1">
      <c r="A119" s="111"/>
      <c r="B119" s="112"/>
      <c r="C119" s="111"/>
      <c r="D119" s="121" t="s">
        <v>70</v>
      </c>
      <c r="E119" s="121"/>
      <c r="F119" s="121"/>
      <c r="G119" s="121"/>
      <c r="H119" s="121"/>
      <c r="I119" s="121"/>
      <c r="J119" s="121"/>
      <c r="K119" s="121"/>
      <c r="L119" s="121"/>
      <c r="M119" s="121"/>
      <c r="N119" s="174">
        <f t="shared" si="2"/>
        <v>0</v>
      </c>
      <c r="O119" s="175"/>
      <c r="P119" s="175"/>
      <c r="Q119" s="175"/>
      <c r="R119" s="114"/>
      <c r="S119" s="111"/>
      <c r="T119" s="115"/>
      <c r="U119" s="111"/>
      <c r="V119" s="111"/>
      <c r="W119" s="116">
        <f>SUM(W120:W124)</f>
        <v>128.11696000000001</v>
      </c>
      <c r="X119" s="111"/>
      <c r="Y119" s="116">
        <f>SUM(Y120:Y124)</f>
        <v>4.4867999999999998E-2</v>
      </c>
      <c r="Z119" s="111"/>
      <c r="AA119" s="117">
        <f>SUM(AA120:AA124)</f>
        <v>179.6808</v>
      </c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8" t="s">
        <v>103</v>
      </c>
      <c r="AS119" s="111"/>
      <c r="AT119" s="119" t="s">
        <v>98</v>
      </c>
      <c r="AU119" s="119" t="s">
        <v>103</v>
      </c>
      <c r="AV119" s="111"/>
      <c r="AW119" s="111"/>
      <c r="AX119" s="111"/>
      <c r="AY119" s="118" t="s">
        <v>122</v>
      </c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20">
        <f>SUM(BK120:BK124)</f>
        <v>0</v>
      </c>
      <c r="BL119" s="111"/>
      <c r="BM119" s="111"/>
      <c r="BN119" s="111"/>
    </row>
    <row r="120" spans="1:66" ht="38.25" customHeight="1">
      <c r="A120" s="19"/>
      <c r="B120" s="20"/>
      <c r="C120" s="122" t="s">
        <v>103</v>
      </c>
      <c r="D120" s="122" t="s">
        <v>123</v>
      </c>
      <c r="E120" s="123" t="s">
        <v>124</v>
      </c>
      <c r="F120" s="178" t="s">
        <v>125</v>
      </c>
      <c r="G120" s="169"/>
      <c r="H120" s="169"/>
      <c r="I120" s="170"/>
      <c r="J120" s="124" t="s">
        <v>126</v>
      </c>
      <c r="K120" s="125">
        <v>34.5</v>
      </c>
      <c r="L120" s="171"/>
      <c r="M120" s="170"/>
      <c r="N120" s="171">
        <f t="shared" ref="N120:N124" si="3">ROUND(L120*K120,2)</f>
        <v>0</v>
      </c>
      <c r="O120" s="169"/>
      <c r="P120" s="169"/>
      <c r="Q120" s="170"/>
      <c r="R120" s="21"/>
      <c r="S120" s="19"/>
      <c r="T120" s="126" t="s">
        <v>5</v>
      </c>
      <c r="U120" s="31" t="s">
        <v>45</v>
      </c>
      <c r="V120" s="127">
        <v>0.35</v>
      </c>
      <c r="W120" s="127">
        <f t="shared" ref="W120:W124" si="4">V120*K120</f>
        <v>12.074999999999999</v>
      </c>
      <c r="X120" s="127">
        <v>0</v>
      </c>
      <c r="Y120" s="127">
        <f t="shared" ref="Y120:Y124" si="5">X120*K120</f>
        <v>0</v>
      </c>
      <c r="Z120" s="127">
        <v>0.26</v>
      </c>
      <c r="AA120" s="128">
        <f t="shared" ref="AA120:AA124" si="6">Z120*K120</f>
        <v>8.9700000000000006</v>
      </c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7" t="s">
        <v>127</v>
      </c>
      <c r="AS120" s="19"/>
      <c r="AT120" s="7" t="s">
        <v>123</v>
      </c>
      <c r="AU120" s="7" t="s">
        <v>31</v>
      </c>
      <c r="AV120" s="19"/>
      <c r="AW120" s="19"/>
      <c r="AX120" s="19"/>
      <c r="AY120" s="7" t="s">
        <v>122</v>
      </c>
      <c r="AZ120" s="19"/>
      <c r="BA120" s="19"/>
      <c r="BB120" s="19"/>
      <c r="BC120" s="19"/>
      <c r="BD120" s="19"/>
      <c r="BE120" s="129">
        <f t="shared" ref="BE120:BE124" si="7">IF(U120="základní",N120,0)</f>
        <v>0</v>
      </c>
      <c r="BF120" s="129">
        <f t="shared" ref="BF120:BF124" si="8">IF(U120="snížená",N120,0)</f>
        <v>0</v>
      </c>
      <c r="BG120" s="129">
        <f t="shared" ref="BG120:BG124" si="9">IF(U120="zákl. přenesená",N120,0)</f>
        <v>0</v>
      </c>
      <c r="BH120" s="129">
        <f t="shared" ref="BH120:BH124" si="10">IF(U120="sníž. přenesená",N120,0)</f>
        <v>0</v>
      </c>
      <c r="BI120" s="129">
        <f t="shared" ref="BI120:BI124" si="11">IF(U120="nulová",N120,0)</f>
        <v>0</v>
      </c>
      <c r="BJ120" s="7" t="s">
        <v>103</v>
      </c>
      <c r="BK120" s="129">
        <f t="shared" ref="BK120:BK124" si="12">ROUND(L120*K120,2)</f>
        <v>0</v>
      </c>
      <c r="BL120" s="7" t="s">
        <v>127</v>
      </c>
      <c r="BM120" s="7" t="s">
        <v>128</v>
      </c>
      <c r="BN120" s="19"/>
    </row>
    <row r="121" spans="1:66" ht="25.5" customHeight="1">
      <c r="A121" s="19"/>
      <c r="B121" s="20"/>
      <c r="C121" s="122" t="s">
        <v>31</v>
      </c>
      <c r="D121" s="122" t="s">
        <v>123</v>
      </c>
      <c r="E121" s="123" t="s">
        <v>129</v>
      </c>
      <c r="F121" s="178" t="s">
        <v>130</v>
      </c>
      <c r="G121" s="169"/>
      <c r="H121" s="169"/>
      <c r="I121" s="170"/>
      <c r="J121" s="124" t="s">
        <v>126</v>
      </c>
      <c r="K121" s="125">
        <v>57</v>
      </c>
      <c r="L121" s="171"/>
      <c r="M121" s="170"/>
      <c r="N121" s="171">
        <f t="shared" si="3"/>
        <v>0</v>
      </c>
      <c r="O121" s="169"/>
      <c r="P121" s="169"/>
      <c r="Q121" s="170"/>
      <c r="R121" s="21"/>
      <c r="S121" s="19"/>
      <c r="T121" s="126" t="s">
        <v>5</v>
      </c>
      <c r="U121" s="31" t="s">
        <v>45</v>
      </c>
      <c r="V121" s="127">
        <v>1.373</v>
      </c>
      <c r="W121" s="127">
        <f t="shared" si="4"/>
        <v>78.260999999999996</v>
      </c>
      <c r="X121" s="127">
        <v>0</v>
      </c>
      <c r="Y121" s="127">
        <f t="shared" si="5"/>
        <v>0</v>
      </c>
      <c r="Z121" s="127">
        <v>0.57999999999999996</v>
      </c>
      <c r="AA121" s="128">
        <f t="shared" si="6"/>
        <v>33.059999999999995</v>
      </c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7" t="s">
        <v>127</v>
      </c>
      <c r="AS121" s="19"/>
      <c r="AT121" s="7" t="s">
        <v>123</v>
      </c>
      <c r="AU121" s="7" t="s">
        <v>31</v>
      </c>
      <c r="AV121" s="19"/>
      <c r="AW121" s="19"/>
      <c r="AX121" s="19"/>
      <c r="AY121" s="7" t="s">
        <v>122</v>
      </c>
      <c r="AZ121" s="19"/>
      <c r="BA121" s="19"/>
      <c r="BB121" s="19"/>
      <c r="BC121" s="19"/>
      <c r="BD121" s="19"/>
      <c r="BE121" s="129">
        <f t="shared" si="7"/>
        <v>0</v>
      </c>
      <c r="BF121" s="129">
        <f t="shared" si="8"/>
        <v>0</v>
      </c>
      <c r="BG121" s="129">
        <f t="shared" si="9"/>
        <v>0</v>
      </c>
      <c r="BH121" s="129">
        <f t="shared" si="10"/>
        <v>0</v>
      </c>
      <c r="BI121" s="129">
        <f t="shared" si="11"/>
        <v>0</v>
      </c>
      <c r="BJ121" s="7" t="s">
        <v>103</v>
      </c>
      <c r="BK121" s="129">
        <f t="shared" si="12"/>
        <v>0</v>
      </c>
      <c r="BL121" s="7" t="s">
        <v>127</v>
      </c>
      <c r="BM121" s="7" t="s">
        <v>131</v>
      </c>
      <c r="BN121" s="19"/>
    </row>
    <row r="122" spans="1:66" ht="25.5" customHeight="1">
      <c r="A122" s="19"/>
      <c r="B122" s="20"/>
      <c r="C122" s="122" t="s">
        <v>132</v>
      </c>
      <c r="D122" s="122" t="s">
        <v>123</v>
      </c>
      <c r="E122" s="123" t="s">
        <v>133</v>
      </c>
      <c r="F122" s="178" t="s">
        <v>134</v>
      </c>
      <c r="G122" s="169"/>
      <c r="H122" s="169"/>
      <c r="I122" s="170"/>
      <c r="J122" s="124" t="s">
        <v>126</v>
      </c>
      <c r="K122" s="125">
        <v>169.17</v>
      </c>
      <c r="L122" s="171"/>
      <c r="M122" s="170"/>
      <c r="N122" s="171">
        <f t="shared" si="3"/>
        <v>0</v>
      </c>
      <c r="O122" s="169"/>
      <c r="P122" s="169"/>
      <c r="Q122" s="170"/>
      <c r="R122" s="21"/>
      <c r="S122" s="19"/>
      <c r="T122" s="126" t="s">
        <v>5</v>
      </c>
      <c r="U122" s="31" t="s">
        <v>45</v>
      </c>
      <c r="V122" s="127">
        <v>0.108</v>
      </c>
      <c r="W122" s="127">
        <f t="shared" si="4"/>
        <v>18.27036</v>
      </c>
      <c r="X122" s="127">
        <v>0</v>
      </c>
      <c r="Y122" s="127">
        <f t="shared" si="5"/>
        <v>0</v>
      </c>
      <c r="Z122" s="127">
        <v>0.22</v>
      </c>
      <c r="AA122" s="128">
        <f t="shared" si="6"/>
        <v>37.217399999999998</v>
      </c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7" t="s">
        <v>127</v>
      </c>
      <c r="AS122" s="19"/>
      <c r="AT122" s="7" t="s">
        <v>123</v>
      </c>
      <c r="AU122" s="7" t="s">
        <v>31</v>
      </c>
      <c r="AV122" s="19"/>
      <c r="AW122" s="19"/>
      <c r="AX122" s="19"/>
      <c r="AY122" s="7" t="s">
        <v>122</v>
      </c>
      <c r="AZ122" s="19"/>
      <c r="BA122" s="19"/>
      <c r="BB122" s="19"/>
      <c r="BC122" s="19"/>
      <c r="BD122" s="19"/>
      <c r="BE122" s="129">
        <f t="shared" si="7"/>
        <v>0</v>
      </c>
      <c r="BF122" s="129">
        <f t="shared" si="8"/>
        <v>0</v>
      </c>
      <c r="BG122" s="129">
        <f t="shared" si="9"/>
        <v>0</v>
      </c>
      <c r="BH122" s="129">
        <f t="shared" si="10"/>
        <v>0</v>
      </c>
      <c r="BI122" s="129">
        <f t="shared" si="11"/>
        <v>0</v>
      </c>
      <c r="BJ122" s="7" t="s">
        <v>103</v>
      </c>
      <c r="BK122" s="129">
        <f t="shared" si="12"/>
        <v>0</v>
      </c>
      <c r="BL122" s="7" t="s">
        <v>127</v>
      </c>
      <c r="BM122" s="7" t="s">
        <v>135</v>
      </c>
      <c r="BN122" s="19"/>
    </row>
    <row r="123" spans="1:66" ht="38.25" customHeight="1">
      <c r="A123" s="19"/>
      <c r="B123" s="20"/>
      <c r="C123" s="122" t="s">
        <v>127</v>
      </c>
      <c r="D123" s="122" t="s">
        <v>123</v>
      </c>
      <c r="E123" s="123" t="s">
        <v>136</v>
      </c>
      <c r="F123" s="178" t="s">
        <v>137</v>
      </c>
      <c r="G123" s="169"/>
      <c r="H123" s="169"/>
      <c r="I123" s="170"/>
      <c r="J123" s="124" t="s">
        <v>126</v>
      </c>
      <c r="K123" s="125">
        <v>747.8</v>
      </c>
      <c r="L123" s="171"/>
      <c r="M123" s="170"/>
      <c r="N123" s="171">
        <f t="shared" si="3"/>
        <v>0</v>
      </c>
      <c r="O123" s="169"/>
      <c r="P123" s="169"/>
      <c r="Q123" s="170"/>
      <c r="R123" s="21"/>
      <c r="S123" s="19"/>
      <c r="T123" s="126" t="s">
        <v>5</v>
      </c>
      <c r="U123" s="31" t="s">
        <v>45</v>
      </c>
      <c r="V123" s="127">
        <v>2.1999999999999999E-2</v>
      </c>
      <c r="W123" s="127">
        <f t="shared" si="4"/>
        <v>16.451599999999999</v>
      </c>
      <c r="X123" s="127">
        <v>6.0000000000000002E-5</v>
      </c>
      <c r="Y123" s="127">
        <f t="shared" si="5"/>
        <v>4.4867999999999998E-2</v>
      </c>
      <c r="Z123" s="127">
        <v>0.128</v>
      </c>
      <c r="AA123" s="128">
        <f t="shared" si="6"/>
        <v>95.718400000000003</v>
      </c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7" t="s">
        <v>127</v>
      </c>
      <c r="AS123" s="19"/>
      <c r="AT123" s="7" t="s">
        <v>123</v>
      </c>
      <c r="AU123" s="7" t="s">
        <v>31</v>
      </c>
      <c r="AV123" s="19"/>
      <c r="AW123" s="19"/>
      <c r="AX123" s="19"/>
      <c r="AY123" s="7" t="s">
        <v>122</v>
      </c>
      <c r="AZ123" s="19"/>
      <c r="BA123" s="19"/>
      <c r="BB123" s="19"/>
      <c r="BC123" s="19"/>
      <c r="BD123" s="19"/>
      <c r="BE123" s="129">
        <f t="shared" si="7"/>
        <v>0</v>
      </c>
      <c r="BF123" s="129">
        <f t="shared" si="8"/>
        <v>0</v>
      </c>
      <c r="BG123" s="129">
        <f t="shared" si="9"/>
        <v>0</v>
      </c>
      <c r="BH123" s="129">
        <f t="shared" si="10"/>
        <v>0</v>
      </c>
      <c r="BI123" s="129">
        <f t="shared" si="11"/>
        <v>0</v>
      </c>
      <c r="BJ123" s="7" t="s">
        <v>103</v>
      </c>
      <c r="BK123" s="129">
        <f t="shared" si="12"/>
        <v>0</v>
      </c>
      <c r="BL123" s="7" t="s">
        <v>127</v>
      </c>
      <c r="BM123" s="7" t="s">
        <v>138</v>
      </c>
      <c r="BN123" s="19"/>
    </row>
    <row r="124" spans="1:66" ht="25.5" customHeight="1">
      <c r="A124" s="19"/>
      <c r="B124" s="20"/>
      <c r="C124" s="122" t="s">
        <v>139</v>
      </c>
      <c r="D124" s="122" t="s">
        <v>123</v>
      </c>
      <c r="E124" s="123" t="s">
        <v>140</v>
      </c>
      <c r="F124" s="178" t="s">
        <v>141</v>
      </c>
      <c r="G124" s="169"/>
      <c r="H124" s="169"/>
      <c r="I124" s="170"/>
      <c r="J124" s="124" t="s">
        <v>142</v>
      </c>
      <c r="K124" s="125">
        <v>23</v>
      </c>
      <c r="L124" s="171"/>
      <c r="M124" s="170"/>
      <c r="N124" s="171">
        <f t="shared" si="3"/>
        <v>0</v>
      </c>
      <c r="O124" s="169"/>
      <c r="P124" s="169"/>
      <c r="Q124" s="170"/>
      <c r="R124" s="21"/>
      <c r="S124" s="19"/>
      <c r="T124" s="126" t="s">
        <v>5</v>
      </c>
      <c r="U124" s="31" t="s">
        <v>45</v>
      </c>
      <c r="V124" s="127">
        <v>0.13300000000000001</v>
      </c>
      <c r="W124" s="127">
        <f t="shared" si="4"/>
        <v>3.0590000000000002</v>
      </c>
      <c r="X124" s="127">
        <v>0</v>
      </c>
      <c r="Y124" s="127">
        <f t="shared" si="5"/>
        <v>0</v>
      </c>
      <c r="Z124" s="127">
        <v>0.20499999999999999</v>
      </c>
      <c r="AA124" s="128">
        <f t="shared" si="6"/>
        <v>4.7149999999999999</v>
      </c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7" t="s">
        <v>127</v>
      </c>
      <c r="AS124" s="19"/>
      <c r="AT124" s="7" t="s">
        <v>123</v>
      </c>
      <c r="AU124" s="7" t="s">
        <v>31</v>
      </c>
      <c r="AV124" s="19"/>
      <c r="AW124" s="19"/>
      <c r="AX124" s="19"/>
      <c r="AY124" s="7" t="s">
        <v>122</v>
      </c>
      <c r="AZ124" s="19"/>
      <c r="BA124" s="19"/>
      <c r="BB124" s="19"/>
      <c r="BC124" s="19"/>
      <c r="BD124" s="19"/>
      <c r="BE124" s="129">
        <f t="shared" si="7"/>
        <v>0</v>
      </c>
      <c r="BF124" s="129">
        <f t="shared" si="8"/>
        <v>0</v>
      </c>
      <c r="BG124" s="129">
        <f t="shared" si="9"/>
        <v>0</v>
      </c>
      <c r="BH124" s="129">
        <f t="shared" si="10"/>
        <v>0</v>
      </c>
      <c r="BI124" s="129">
        <f t="shared" si="11"/>
        <v>0</v>
      </c>
      <c r="BJ124" s="7" t="s">
        <v>103</v>
      </c>
      <c r="BK124" s="129">
        <f t="shared" si="12"/>
        <v>0</v>
      </c>
      <c r="BL124" s="7" t="s">
        <v>127</v>
      </c>
      <c r="BM124" s="7" t="s">
        <v>143</v>
      </c>
      <c r="BN124" s="19"/>
    </row>
    <row r="125" spans="1:66" ht="29.25" customHeight="1">
      <c r="A125" s="111"/>
      <c r="B125" s="112"/>
      <c r="C125" s="111"/>
      <c r="D125" s="121" t="s">
        <v>71</v>
      </c>
      <c r="E125" s="121"/>
      <c r="F125" s="121"/>
      <c r="G125" s="121"/>
      <c r="H125" s="121"/>
      <c r="I125" s="121"/>
      <c r="J125" s="121"/>
      <c r="K125" s="121"/>
      <c r="L125" s="121"/>
      <c r="M125" s="121"/>
      <c r="N125" s="172">
        <f>BK125</f>
        <v>0</v>
      </c>
      <c r="O125" s="169"/>
      <c r="P125" s="169"/>
      <c r="Q125" s="169"/>
      <c r="R125" s="114"/>
      <c r="S125" s="111"/>
      <c r="T125" s="115"/>
      <c r="U125" s="111"/>
      <c r="V125" s="111"/>
      <c r="W125" s="116">
        <f>SUM(W126:W131)</f>
        <v>57.867000000000004</v>
      </c>
      <c r="X125" s="111"/>
      <c r="Y125" s="116">
        <f>SUM(Y126:Y131)</f>
        <v>2.906625</v>
      </c>
      <c r="Z125" s="111"/>
      <c r="AA125" s="117">
        <f>SUM(AA126:AA131)</f>
        <v>0</v>
      </c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8" t="s">
        <v>103</v>
      </c>
      <c r="AS125" s="111"/>
      <c r="AT125" s="119" t="s">
        <v>98</v>
      </c>
      <c r="AU125" s="119" t="s">
        <v>103</v>
      </c>
      <c r="AV125" s="111"/>
      <c r="AW125" s="111"/>
      <c r="AX125" s="111"/>
      <c r="AY125" s="118" t="s">
        <v>122</v>
      </c>
      <c r="AZ125" s="111"/>
      <c r="BA125" s="111"/>
      <c r="BB125" s="111"/>
      <c r="BC125" s="111"/>
      <c r="BD125" s="111"/>
      <c r="BE125" s="111"/>
      <c r="BF125" s="111"/>
      <c r="BG125" s="111"/>
      <c r="BH125" s="111"/>
      <c r="BI125" s="111"/>
      <c r="BJ125" s="111"/>
      <c r="BK125" s="120">
        <f>SUM(BK126:BK131)</f>
        <v>0</v>
      </c>
      <c r="BL125" s="111"/>
      <c r="BM125" s="111"/>
      <c r="BN125" s="111"/>
    </row>
    <row r="126" spans="1:66" ht="16.5" customHeight="1">
      <c r="A126" s="19"/>
      <c r="B126" s="20"/>
      <c r="C126" s="122" t="s">
        <v>144</v>
      </c>
      <c r="D126" s="122" t="s">
        <v>123</v>
      </c>
      <c r="E126" s="123" t="s">
        <v>145</v>
      </c>
      <c r="F126" s="178" t="s">
        <v>146</v>
      </c>
      <c r="G126" s="169"/>
      <c r="H126" s="169"/>
      <c r="I126" s="170"/>
      <c r="J126" s="124" t="s">
        <v>126</v>
      </c>
      <c r="K126" s="125">
        <v>91.5</v>
      </c>
      <c r="L126" s="171"/>
      <c r="M126" s="170"/>
      <c r="N126" s="171">
        <f t="shared" ref="N126:N131" si="13">ROUND(L126*K126,2)</f>
        <v>0</v>
      </c>
      <c r="O126" s="169"/>
      <c r="P126" s="169"/>
      <c r="Q126" s="170"/>
      <c r="R126" s="21"/>
      <c r="S126" s="19"/>
      <c r="T126" s="126" t="s">
        <v>5</v>
      </c>
      <c r="U126" s="31" t="s">
        <v>45</v>
      </c>
      <c r="V126" s="127">
        <v>2.5999999999999999E-2</v>
      </c>
      <c r="W126" s="127">
        <f t="shared" ref="W126:W131" si="14">V126*K126</f>
        <v>2.379</v>
      </c>
      <c r="X126" s="127">
        <v>0</v>
      </c>
      <c r="Y126" s="127">
        <f t="shared" ref="Y126:Y131" si="15">X126*K126</f>
        <v>0</v>
      </c>
      <c r="Z126" s="127">
        <v>0</v>
      </c>
      <c r="AA126" s="128">
        <f t="shared" ref="AA126:AA131" si="16">Z126*K126</f>
        <v>0</v>
      </c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7" t="s">
        <v>127</v>
      </c>
      <c r="AS126" s="19"/>
      <c r="AT126" s="7" t="s">
        <v>123</v>
      </c>
      <c r="AU126" s="7" t="s">
        <v>31</v>
      </c>
      <c r="AV126" s="19"/>
      <c r="AW126" s="19"/>
      <c r="AX126" s="19"/>
      <c r="AY126" s="7" t="s">
        <v>122</v>
      </c>
      <c r="AZ126" s="19"/>
      <c r="BA126" s="19"/>
      <c r="BB126" s="19"/>
      <c r="BC126" s="19"/>
      <c r="BD126" s="19"/>
      <c r="BE126" s="129">
        <f t="shared" ref="BE126:BE131" si="17">IF(U126="základní",N126,0)</f>
        <v>0</v>
      </c>
      <c r="BF126" s="129">
        <f t="shared" ref="BF126:BF131" si="18">IF(U126="snížená",N126,0)</f>
        <v>0</v>
      </c>
      <c r="BG126" s="129">
        <f t="shared" ref="BG126:BG131" si="19">IF(U126="zákl. přenesená",N126,0)</f>
        <v>0</v>
      </c>
      <c r="BH126" s="129">
        <f t="shared" ref="BH126:BH131" si="20">IF(U126="sníž. přenesená",N126,0)</f>
        <v>0</v>
      </c>
      <c r="BI126" s="129">
        <f t="shared" ref="BI126:BI131" si="21">IF(U126="nulová",N126,0)</f>
        <v>0</v>
      </c>
      <c r="BJ126" s="7" t="s">
        <v>103</v>
      </c>
      <c r="BK126" s="129">
        <f t="shared" ref="BK126:BK131" si="22">ROUND(L126*K126,2)</f>
        <v>0</v>
      </c>
      <c r="BL126" s="7" t="s">
        <v>127</v>
      </c>
      <c r="BM126" s="7" t="s">
        <v>147</v>
      </c>
      <c r="BN126" s="19"/>
    </row>
    <row r="127" spans="1:66" ht="25.5" customHeight="1">
      <c r="A127" s="19"/>
      <c r="B127" s="20"/>
      <c r="C127" s="122" t="s">
        <v>148</v>
      </c>
      <c r="D127" s="122" t="s">
        <v>123</v>
      </c>
      <c r="E127" s="123" t="s">
        <v>149</v>
      </c>
      <c r="F127" s="178" t="s">
        <v>150</v>
      </c>
      <c r="G127" s="169"/>
      <c r="H127" s="169"/>
      <c r="I127" s="170"/>
      <c r="J127" s="124" t="s">
        <v>126</v>
      </c>
      <c r="K127" s="125">
        <v>57</v>
      </c>
      <c r="L127" s="171"/>
      <c r="M127" s="170"/>
      <c r="N127" s="171">
        <f t="shared" si="13"/>
        <v>0</v>
      </c>
      <c r="O127" s="169"/>
      <c r="P127" s="169"/>
      <c r="Q127" s="170"/>
      <c r="R127" s="21"/>
      <c r="S127" s="19"/>
      <c r="T127" s="126" t="s">
        <v>5</v>
      </c>
      <c r="U127" s="31" t="s">
        <v>45</v>
      </c>
      <c r="V127" s="127">
        <v>2.9000000000000001E-2</v>
      </c>
      <c r="W127" s="127">
        <f t="shared" si="14"/>
        <v>1.653</v>
      </c>
      <c r="X127" s="127">
        <v>0</v>
      </c>
      <c r="Y127" s="127">
        <f t="shared" si="15"/>
        <v>0</v>
      </c>
      <c r="Z127" s="127">
        <v>0</v>
      </c>
      <c r="AA127" s="128">
        <f t="shared" si="16"/>
        <v>0</v>
      </c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7" t="s">
        <v>127</v>
      </c>
      <c r="AS127" s="19"/>
      <c r="AT127" s="7" t="s">
        <v>123</v>
      </c>
      <c r="AU127" s="7" t="s">
        <v>31</v>
      </c>
      <c r="AV127" s="19"/>
      <c r="AW127" s="19"/>
      <c r="AX127" s="19"/>
      <c r="AY127" s="7" t="s">
        <v>122</v>
      </c>
      <c r="AZ127" s="19"/>
      <c r="BA127" s="19"/>
      <c r="BB127" s="19"/>
      <c r="BC127" s="19"/>
      <c r="BD127" s="19"/>
      <c r="BE127" s="129">
        <f t="shared" si="17"/>
        <v>0</v>
      </c>
      <c r="BF127" s="129">
        <f t="shared" si="18"/>
        <v>0</v>
      </c>
      <c r="BG127" s="129">
        <f t="shared" si="19"/>
        <v>0</v>
      </c>
      <c r="BH127" s="129">
        <f t="shared" si="20"/>
        <v>0</v>
      </c>
      <c r="BI127" s="129">
        <f t="shared" si="21"/>
        <v>0</v>
      </c>
      <c r="BJ127" s="7" t="s">
        <v>103</v>
      </c>
      <c r="BK127" s="129">
        <f t="shared" si="22"/>
        <v>0</v>
      </c>
      <c r="BL127" s="7" t="s">
        <v>127</v>
      </c>
      <c r="BM127" s="7" t="s">
        <v>151</v>
      </c>
      <c r="BN127" s="19"/>
    </row>
    <row r="128" spans="1:66" ht="25.5" customHeight="1">
      <c r="A128" s="19"/>
      <c r="B128" s="20"/>
      <c r="C128" s="122" t="s">
        <v>152</v>
      </c>
      <c r="D128" s="122" t="s">
        <v>123</v>
      </c>
      <c r="E128" s="123" t="s">
        <v>153</v>
      </c>
      <c r="F128" s="178" t="s">
        <v>154</v>
      </c>
      <c r="G128" s="169"/>
      <c r="H128" s="169"/>
      <c r="I128" s="170"/>
      <c r="J128" s="124" t="s">
        <v>126</v>
      </c>
      <c r="K128" s="125">
        <v>747.8</v>
      </c>
      <c r="L128" s="171"/>
      <c r="M128" s="170"/>
      <c r="N128" s="171">
        <f t="shared" si="13"/>
        <v>0</v>
      </c>
      <c r="O128" s="169"/>
      <c r="P128" s="169"/>
      <c r="Q128" s="170"/>
      <c r="R128" s="21"/>
      <c r="S128" s="19"/>
      <c r="T128" s="126" t="s">
        <v>5</v>
      </c>
      <c r="U128" s="31" t="s">
        <v>45</v>
      </c>
      <c r="V128" s="127">
        <v>2E-3</v>
      </c>
      <c r="W128" s="127">
        <f t="shared" si="14"/>
        <v>1.4956</v>
      </c>
      <c r="X128" s="127">
        <v>0</v>
      </c>
      <c r="Y128" s="127">
        <f t="shared" si="15"/>
        <v>0</v>
      </c>
      <c r="Z128" s="127">
        <v>0</v>
      </c>
      <c r="AA128" s="128">
        <f t="shared" si="16"/>
        <v>0</v>
      </c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7" t="s">
        <v>127</v>
      </c>
      <c r="AS128" s="19"/>
      <c r="AT128" s="7" t="s">
        <v>123</v>
      </c>
      <c r="AU128" s="7" t="s">
        <v>31</v>
      </c>
      <c r="AV128" s="19"/>
      <c r="AW128" s="19"/>
      <c r="AX128" s="19"/>
      <c r="AY128" s="7" t="s">
        <v>122</v>
      </c>
      <c r="AZ128" s="19"/>
      <c r="BA128" s="19"/>
      <c r="BB128" s="19"/>
      <c r="BC128" s="19"/>
      <c r="BD128" s="19"/>
      <c r="BE128" s="129">
        <f t="shared" si="17"/>
        <v>0</v>
      </c>
      <c r="BF128" s="129">
        <f t="shared" si="18"/>
        <v>0</v>
      </c>
      <c r="BG128" s="129">
        <f t="shared" si="19"/>
        <v>0</v>
      </c>
      <c r="BH128" s="129">
        <f t="shared" si="20"/>
        <v>0</v>
      </c>
      <c r="BI128" s="129">
        <f t="shared" si="21"/>
        <v>0</v>
      </c>
      <c r="BJ128" s="7" t="s">
        <v>103</v>
      </c>
      <c r="BK128" s="129">
        <f t="shared" si="22"/>
        <v>0</v>
      </c>
      <c r="BL128" s="7" t="s">
        <v>127</v>
      </c>
      <c r="BM128" s="7" t="s">
        <v>155</v>
      </c>
      <c r="BN128" s="19"/>
    </row>
    <row r="129" spans="1:66" ht="38.25" customHeight="1">
      <c r="A129" s="19"/>
      <c r="B129" s="20"/>
      <c r="C129" s="122" t="s">
        <v>156</v>
      </c>
      <c r="D129" s="122" t="s">
        <v>123</v>
      </c>
      <c r="E129" s="123" t="s">
        <v>157</v>
      </c>
      <c r="F129" s="178" t="s">
        <v>158</v>
      </c>
      <c r="G129" s="169"/>
      <c r="H129" s="169"/>
      <c r="I129" s="170"/>
      <c r="J129" s="124" t="s">
        <v>126</v>
      </c>
      <c r="K129" s="125">
        <v>747.8</v>
      </c>
      <c r="L129" s="171"/>
      <c r="M129" s="170"/>
      <c r="N129" s="171">
        <f t="shared" si="13"/>
        <v>0</v>
      </c>
      <c r="O129" s="169"/>
      <c r="P129" s="169"/>
      <c r="Q129" s="170"/>
      <c r="R129" s="21"/>
      <c r="S129" s="19"/>
      <c r="T129" s="126" t="s">
        <v>5</v>
      </c>
      <c r="U129" s="31" t="s">
        <v>45</v>
      </c>
      <c r="V129" s="127">
        <v>1.6E-2</v>
      </c>
      <c r="W129" s="127">
        <f t="shared" si="14"/>
        <v>11.9648</v>
      </c>
      <c r="X129" s="127">
        <v>0</v>
      </c>
      <c r="Y129" s="127">
        <f t="shared" si="15"/>
        <v>0</v>
      </c>
      <c r="Z129" s="127">
        <v>0</v>
      </c>
      <c r="AA129" s="128">
        <f t="shared" si="16"/>
        <v>0</v>
      </c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7" t="s">
        <v>127</v>
      </c>
      <c r="AS129" s="19"/>
      <c r="AT129" s="7" t="s">
        <v>123</v>
      </c>
      <c r="AU129" s="7" t="s">
        <v>31</v>
      </c>
      <c r="AV129" s="19"/>
      <c r="AW129" s="19"/>
      <c r="AX129" s="19"/>
      <c r="AY129" s="7" t="s">
        <v>122</v>
      </c>
      <c r="AZ129" s="19"/>
      <c r="BA129" s="19"/>
      <c r="BB129" s="19"/>
      <c r="BC129" s="19"/>
      <c r="BD129" s="19"/>
      <c r="BE129" s="129">
        <f t="shared" si="17"/>
        <v>0</v>
      </c>
      <c r="BF129" s="129">
        <f t="shared" si="18"/>
        <v>0</v>
      </c>
      <c r="BG129" s="129">
        <f t="shared" si="19"/>
        <v>0</v>
      </c>
      <c r="BH129" s="129">
        <f t="shared" si="20"/>
        <v>0</v>
      </c>
      <c r="BI129" s="129">
        <f t="shared" si="21"/>
        <v>0</v>
      </c>
      <c r="BJ129" s="7" t="s">
        <v>103</v>
      </c>
      <c r="BK129" s="129">
        <f t="shared" si="22"/>
        <v>0</v>
      </c>
      <c r="BL129" s="7" t="s">
        <v>127</v>
      </c>
      <c r="BM129" s="7" t="s">
        <v>159</v>
      </c>
      <c r="BN129" s="19"/>
    </row>
    <row r="130" spans="1:66" ht="38.25" customHeight="1">
      <c r="A130" s="19"/>
      <c r="B130" s="20"/>
      <c r="C130" s="122" t="s">
        <v>160</v>
      </c>
      <c r="D130" s="122" t="s">
        <v>123</v>
      </c>
      <c r="E130" s="123" t="s">
        <v>161</v>
      </c>
      <c r="F130" s="178" t="s">
        <v>162</v>
      </c>
      <c r="G130" s="169"/>
      <c r="H130" s="169"/>
      <c r="I130" s="170"/>
      <c r="J130" s="124" t="s">
        <v>126</v>
      </c>
      <c r="K130" s="125">
        <v>169.17</v>
      </c>
      <c r="L130" s="171"/>
      <c r="M130" s="170"/>
      <c r="N130" s="171">
        <f t="shared" si="13"/>
        <v>0</v>
      </c>
      <c r="O130" s="169"/>
      <c r="P130" s="169"/>
      <c r="Q130" s="170"/>
      <c r="R130" s="21"/>
      <c r="S130" s="19"/>
      <c r="T130" s="126" t="s">
        <v>5</v>
      </c>
      <c r="U130" s="31" t="s">
        <v>45</v>
      </c>
      <c r="V130" s="127">
        <v>0.08</v>
      </c>
      <c r="W130" s="127">
        <f t="shared" si="14"/>
        <v>13.5336</v>
      </c>
      <c r="X130" s="127">
        <v>0</v>
      </c>
      <c r="Y130" s="127">
        <f t="shared" si="15"/>
        <v>0</v>
      </c>
      <c r="Z130" s="127">
        <v>0</v>
      </c>
      <c r="AA130" s="128">
        <f t="shared" si="16"/>
        <v>0</v>
      </c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7" t="s">
        <v>127</v>
      </c>
      <c r="AS130" s="19"/>
      <c r="AT130" s="7" t="s">
        <v>123</v>
      </c>
      <c r="AU130" s="7" t="s">
        <v>31</v>
      </c>
      <c r="AV130" s="19"/>
      <c r="AW130" s="19"/>
      <c r="AX130" s="19"/>
      <c r="AY130" s="7" t="s">
        <v>122</v>
      </c>
      <c r="AZ130" s="19"/>
      <c r="BA130" s="19"/>
      <c r="BB130" s="19"/>
      <c r="BC130" s="19"/>
      <c r="BD130" s="19"/>
      <c r="BE130" s="129">
        <f t="shared" si="17"/>
        <v>0</v>
      </c>
      <c r="BF130" s="129">
        <f t="shared" si="18"/>
        <v>0</v>
      </c>
      <c r="BG130" s="129">
        <f t="shared" si="19"/>
        <v>0</v>
      </c>
      <c r="BH130" s="129">
        <f t="shared" si="20"/>
        <v>0</v>
      </c>
      <c r="BI130" s="129">
        <f t="shared" si="21"/>
        <v>0</v>
      </c>
      <c r="BJ130" s="7" t="s">
        <v>103</v>
      </c>
      <c r="BK130" s="129">
        <f t="shared" si="22"/>
        <v>0</v>
      </c>
      <c r="BL130" s="7" t="s">
        <v>127</v>
      </c>
      <c r="BM130" s="7" t="s">
        <v>163</v>
      </c>
      <c r="BN130" s="19"/>
    </row>
    <row r="131" spans="1:66" ht="25.5" customHeight="1">
      <c r="A131" s="19"/>
      <c r="B131" s="20"/>
      <c r="C131" s="122" t="s">
        <v>164</v>
      </c>
      <c r="D131" s="122" t="s">
        <v>123</v>
      </c>
      <c r="E131" s="123" t="s">
        <v>165</v>
      </c>
      <c r="F131" s="178" t="s">
        <v>166</v>
      </c>
      <c r="G131" s="169"/>
      <c r="H131" s="169"/>
      <c r="I131" s="170"/>
      <c r="J131" s="124" t="s">
        <v>126</v>
      </c>
      <c r="K131" s="125">
        <v>34.5</v>
      </c>
      <c r="L131" s="171"/>
      <c r="M131" s="170"/>
      <c r="N131" s="171">
        <f t="shared" si="13"/>
        <v>0</v>
      </c>
      <c r="O131" s="169"/>
      <c r="P131" s="169"/>
      <c r="Q131" s="170"/>
      <c r="R131" s="21"/>
      <c r="S131" s="19"/>
      <c r="T131" s="126" t="s">
        <v>5</v>
      </c>
      <c r="U131" s="31" t="s">
        <v>45</v>
      </c>
      <c r="V131" s="127">
        <v>0.77800000000000002</v>
      </c>
      <c r="W131" s="127">
        <f t="shared" si="14"/>
        <v>26.841000000000001</v>
      </c>
      <c r="X131" s="127">
        <v>8.4250000000000005E-2</v>
      </c>
      <c r="Y131" s="127">
        <f t="shared" si="15"/>
        <v>2.906625</v>
      </c>
      <c r="Z131" s="127">
        <v>0</v>
      </c>
      <c r="AA131" s="128">
        <f t="shared" si="16"/>
        <v>0</v>
      </c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7" t="s">
        <v>127</v>
      </c>
      <c r="AS131" s="19"/>
      <c r="AT131" s="7" t="s">
        <v>123</v>
      </c>
      <c r="AU131" s="7" t="s">
        <v>31</v>
      </c>
      <c r="AV131" s="19"/>
      <c r="AW131" s="19"/>
      <c r="AX131" s="19"/>
      <c r="AY131" s="7" t="s">
        <v>122</v>
      </c>
      <c r="AZ131" s="19"/>
      <c r="BA131" s="19"/>
      <c r="BB131" s="19"/>
      <c r="BC131" s="19"/>
      <c r="BD131" s="19"/>
      <c r="BE131" s="129">
        <f t="shared" si="17"/>
        <v>0</v>
      </c>
      <c r="BF131" s="129">
        <f t="shared" si="18"/>
        <v>0</v>
      </c>
      <c r="BG131" s="129">
        <f t="shared" si="19"/>
        <v>0</v>
      </c>
      <c r="BH131" s="129">
        <f t="shared" si="20"/>
        <v>0</v>
      </c>
      <c r="BI131" s="129">
        <f t="shared" si="21"/>
        <v>0</v>
      </c>
      <c r="BJ131" s="7" t="s">
        <v>103</v>
      </c>
      <c r="BK131" s="129">
        <f t="shared" si="22"/>
        <v>0</v>
      </c>
      <c r="BL131" s="7" t="s">
        <v>127</v>
      </c>
      <c r="BM131" s="7" t="s">
        <v>167</v>
      </c>
      <c r="BN131" s="19"/>
    </row>
    <row r="132" spans="1:66" ht="29.25" customHeight="1">
      <c r="A132" s="111"/>
      <c r="B132" s="112"/>
      <c r="C132" s="111"/>
      <c r="D132" s="121" t="s">
        <v>72</v>
      </c>
      <c r="E132" s="121"/>
      <c r="F132" s="121"/>
      <c r="G132" s="121"/>
      <c r="H132" s="121"/>
      <c r="I132" s="121"/>
      <c r="J132" s="121"/>
      <c r="K132" s="121"/>
      <c r="L132" s="121"/>
      <c r="M132" s="121"/>
      <c r="N132" s="172">
        <f>BK132</f>
        <v>0</v>
      </c>
      <c r="O132" s="169"/>
      <c r="P132" s="169"/>
      <c r="Q132" s="169"/>
      <c r="R132" s="114"/>
      <c r="S132" s="111"/>
      <c r="T132" s="115"/>
      <c r="U132" s="111"/>
      <c r="V132" s="111"/>
      <c r="W132" s="116">
        <f>SUM(W133:W134)</f>
        <v>13.838000000000001</v>
      </c>
      <c r="X132" s="111"/>
      <c r="Y132" s="116">
        <f>SUM(Y133:Y134)</f>
        <v>2.0859200000000002</v>
      </c>
      <c r="Z132" s="111"/>
      <c r="AA132" s="117">
        <f>SUM(AA133:AA134)</f>
        <v>0</v>
      </c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8" t="s">
        <v>103</v>
      </c>
      <c r="AS132" s="111"/>
      <c r="AT132" s="119" t="s">
        <v>98</v>
      </c>
      <c r="AU132" s="119" t="s">
        <v>103</v>
      </c>
      <c r="AV132" s="111"/>
      <c r="AW132" s="111"/>
      <c r="AX132" s="111"/>
      <c r="AY132" s="118" t="s">
        <v>122</v>
      </c>
      <c r="AZ132" s="111"/>
      <c r="BA132" s="111"/>
      <c r="BB132" s="111"/>
      <c r="BC132" s="111"/>
      <c r="BD132" s="111"/>
      <c r="BE132" s="111"/>
      <c r="BF132" s="111"/>
      <c r="BG132" s="111"/>
      <c r="BH132" s="111"/>
      <c r="BI132" s="111"/>
      <c r="BJ132" s="111"/>
      <c r="BK132" s="120">
        <f>SUM(BK133:BK134)</f>
        <v>0</v>
      </c>
      <c r="BL132" s="111"/>
      <c r="BM132" s="111"/>
      <c r="BN132" s="111"/>
    </row>
    <row r="133" spans="1:66" ht="25.5" customHeight="1">
      <c r="A133" s="19"/>
      <c r="B133" s="20"/>
      <c r="C133" s="122" t="s">
        <v>168</v>
      </c>
      <c r="D133" s="122" t="s">
        <v>123</v>
      </c>
      <c r="E133" s="123" t="s">
        <v>169</v>
      </c>
      <c r="F133" s="178" t="s">
        <v>170</v>
      </c>
      <c r="G133" s="169"/>
      <c r="H133" s="169"/>
      <c r="I133" s="170"/>
      <c r="J133" s="124" t="s">
        <v>171</v>
      </c>
      <c r="K133" s="125">
        <v>2</v>
      </c>
      <c r="L133" s="171"/>
      <c r="M133" s="170"/>
      <c r="N133" s="171">
        <f t="shared" ref="N133:N134" si="23">ROUND(L133*K133,2)</f>
        <v>0</v>
      </c>
      <c r="O133" s="169"/>
      <c r="P133" s="169"/>
      <c r="Q133" s="170"/>
      <c r="R133" s="21"/>
      <c r="S133" s="19"/>
      <c r="T133" s="126" t="s">
        <v>5</v>
      </c>
      <c r="U133" s="31" t="s">
        <v>45</v>
      </c>
      <c r="V133" s="127">
        <v>3.8170000000000002</v>
      </c>
      <c r="W133" s="127">
        <f t="shared" ref="W133:W134" si="24">V133*K133</f>
        <v>7.6340000000000003</v>
      </c>
      <c r="X133" s="127">
        <v>0.42080000000000001</v>
      </c>
      <c r="Y133" s="127">
        <f t="shared" ref="Y133:Y134" si="25">X133*K133</f>
        <v>0.84160000000000001</v>
      </c>
      <c r="Z133" s="127">
        <v>0</v>
      </c>
      <c r="AA133" s="128">
        <f t="shared" ref="AA133:AA134" si="26">Z133*K133</f>
        <v>0</v>
      </c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7" t="s">
        <v>127</v>
      </c>
      <c r="AS133" s="19"/>
      <c r="AT133" s="7" t="s">
        <v>123</v>
      </c>
      <c r="AU133" s="7" t="s">
        <v>31</v>
      </c>
      <c r="AV133" s="19"/>
      <c r="AW133" s="19"/>
      <c r="AX133" s="19"/>
      <c r="AY133" s="7" t="s">
        <v>122</v>
      </c>
      <c r="AZ133" s="19"/>
      <c r="BA133" s="19"/>
      <c r="BB133" s="19"/>
      <c r="BC133" s="19"/>
      <c r="BD133" s="19"/>
      <c r="BE133" s="129">
        <f t="shared" ref="BE133:BE134" si="27">IF(U133="základní",N133,0)</f>
        <v>0</v>
      </c>
      <c r="BF133" s="129">
        <f t="shared" ref="BF133:BF134" si="28">IF(U133="snížená",N133,0)</f>
        <v>0</v>
      </c>
      <c r="BG133" s="129">
        <f t="shared" ref="BG133:BG134" si="29">IF(U133="zákl. přenesená",N133,0)</f>
        <v>0</v>
      </c>
      <c r="BH133" s="129">
        <f t="shared" ref="BH133:BH134" si="30">IF(U133="sníž. přenesená",N133,0)</f>
        <v>0</v>
      </c>
      <c r="BI133" s="129">
        <f t="shared" ref="BI133:BI134" si="31">IF(U133="nulová",N133,0)</f>
        <v>0</v>
      </c>
      <c r="BJ133" s="7" t="s">
        <v>103</v>
      </c>
      <c r="BK133" s="129">
        <f t="shared" ref="BK133:BK134" si="32">ROUND(L133*K133,2)</f>
        <v>0</v>
      </c>
      <c r="BL133" s="7" t="s">
        <v>127</v>
      </c>
      <c r="BM133" s="7" t="s">
        <v>172</v>
      </c>
      <c r="BN133" s="19"/>
    </row>
    <row r="134" spans="1:66" ht="38.25" customHeight="1">
      <c r="A134" s="19"/>
      <c r="B134" s="20"/>
      <c r="C134" s="122" t="s">
        <v>173</v>
      </c>
      <c r="D134" s="122" t="s">
        <v>123</v>
      </c>
      <c r="E134" s="123" t="s">
        <v>174</v>
      </c>
      <c r="F134" s="178" t="s">
        <v>175</v>
      </c>
      <c r="G134" s="169"/>
      <c r="H134" s="169"/>
      <c r="I134" s="170"/>
      <c r="J134" s="124" t="s">
        <v>171</v>
      </c>
      <c r="K134" s="125">
        <v>4</v>
      </c>
      <c r="L134" s="171"/>
      <c r="M134" s="170"/>
      <c r="N134" s="171">
        <f t="shared" si="23"/>
        <v>0</v>
      </c>
      <c r="O134" s="169"/>
      <c r="P134" s="169"/>
      <c r="Q134" s="170"/>
      <c r="R134" s="21"/>
      <c r="S134" s="19"/>
      <c r="T134" s="126" t="s">
        <v>5</v>
      </c>
      <c r="U134" s="31" t="s">
        <v>45</v>
      </c>
      <c r="V134" s="127">
        <v>1.5509999999999999</v>
      </c>
      <c r="W134" s="127">
        <f t="shared" si="24"/>
        <v>6.2039999999999997</v>
      </c>
      <c r="X134" s="127">
        <v>0.31108000000000002</v>
      </c>
      <c r="Y134" s="127">
        <f t="shared" si="25"/>
        <v>1.2443200000000001</v>
      </c>
      <c r="Z134" s="127">
        <v>0</v>
      </c>
      <c r="AA134" s="128">
        <f t="shared" si="26"/>
        <v>0</v>
      </c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7" t="s">
        <v>127</v>
      </c>
      <c r="AS134" s="19"/>
      <c r="AT134" s="7" t="s">
        <v>123</v>
      </c>
      <c r="AU134" s="7" t="s">
        <v>31</v>
      </c>
      <c r="AV134" s="19"/>
      <c r="AW134" s="19"/>
      <c r="AX134" s="19"/>
      <c r="AY134" s="7" t="s">
        <v>122</v>
      </c>
      <c r="AZ134" s="19"/>
      <c r="BA134" s="19"/>
      <c r="BB134" s="19"/>
      <c r="BC134" s="19"/>
      <c r="BD134" s="19"/>
      <c r="BE134" s="129">
        <f t="shared" si="27"/>
        <v>0</v>
      </c>
      <c r="BF134" s="129">
        <f t="shared" si="28"/>
        <v>0</v>
      </c>
      <c r="BG134" s="129">
        <f t="shared" si="29"/>
        <v>0</v>
      </c>
      <c r="BH134" s="129">
        <f t="shared" si="30"/>
        <v>0</v>
      </c>
      <c r="BI134" s="129">
        <f t="shared" si="31"/>
        <v>0</v>
      </c>
      <c r="BJ134" s="7" t="s">
        <v>103</v>
      </c>
      <c r="BK134" s="129">
        <f t="shared" si="32"/>
        <v>0</v>
      </c>
      <c r="BL134" s="7" t="s">
        <v>127</v>
      </c>
      <c r="BM134" s="7" t="s">
        <v>176</v>
      </c>
      <c r="BN134" s="19"/>
    </row>
    <row r="135" spans="1:66" ht="29.25" customHeight="1">
      <c r="A135" s="111"/>
      <c r="B135" s="112"/>
      <c r="C135" s="111"/>
      <c r="D135" s="121" t="s">
        <v>73</v>
      </c>
      <c r="E135" s="121"/>
      <c r="F135" s="121"/>
      <c r="G135" s="121"/>
      <c r="H135" s="121"/>
      <c r="I135" s="121"/>
      <c r="J135" s="121"/>
      <c r="K135" s="121"/>
      <c r="L135" s="121"/>
      <c r="M135" s="121"/>
      <c r="N135" s="172">
        <f>BK135</f>
        <v>0</v>
      </c>
      <c r="O135" s="169"/>
      <c r="P135" s="169"/>
      <c r="Q135" s="169"/>
      <c r="R135" s="114"/>
      <c r="S135" s="111"/>
      <c r="T135" s="115"/>
      <c r="U135" s="111"/>
      <c r="V135" s="111"/>
      <c r="W135" s="116">
        <f>SUM(W136:W151)</f>
        <v>84.782499999999985</v>
      </c>
      <c r="X135" s="111"/>
      <c r="Y135" s="116">
        <f>SUM(Y136:Y151)</f>
        <v>11.066122999999997</v>
      </c>
      <c r="Z135" s="111"/>
      <c r="AA135" s="117">
        <f>SUM(AA136:AA151)</f>
        <v>14.956</v>
      </c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8" t="s">
        <v>103</v>
      </c>
      <c r="AS135" s="111"/>
      <c r="AT135" s="119" t="s">
        <v>98</v>
      </c>
      <c r="AU135" s="119" t="s">
        <v>103</v>
      </c>
      <c r="AV135" s="111"/>
      <c r="AW135" s="111"/>
      <c r="AX135" s="111"/>
      <c r="AY135" s="118" t="s">
        <v>122</v>
      </c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120">
        <f>SUM(BK136:BK151)</f>
        <v>0</v>
      </c>
      <c r="BL135" s="111"/>
      <c r="BM135" s="111"/>
      <c r="BN135" s="111"/>
    </row>
    <row r="136" spans="1:66" ht="38.25" customHeight="1">
      <c r="A136" s="19"/>
      <c r="B136" s="20"/>
      <c r="C136" s="122" t="s">
        <v>177</v>
      </c>
      <c r="D136" s="122" t="s">
        <v>123</v>
      </c>
      <c r="E136" s="123" t="s">
        <v>178</v>
      </c>
      <c r="F136" s="178" t="s">
        <v>179</v>
      </c>
      <c r="G136" s="169"/>
      <c r="H136" s="169"/>
      <c r="I136" s="170"/>
      <c r="J136" s="124" t="s">
        <v>142</v>
      </c>
      <c r="K136" s="125">
        <v>13</v>
      </c>
      <c r="L136" s="171"/>
      <c r="M136" s="170"/>
      <c r="N136" s="171">
        <f t="shared" ref="N136:N151" si="33">ROUND(L136*K136,2)</f>
        <v>0</v>
      </c>
      <c r="O136" s="169"/>
      <c r="P136" s="169"/>
      <c r="Q136" s="170"/>
      <c r="R136" s="21"/>
      <c r="S136" s="19"/>
      <c r="T136" s="126" t="s">
        <v>5</v>
      </c>
      <c r="U136" s="31" t="s">
        <v>45</v>
      </c>
      <c r="V136" s="127">
        <v>0.216</v>
      </c>
      <c r="W136" s="127">
        <f t="shared" ref="W136:W151" si="34">V136*K136</f>
        <v>2.8079999999999998</v>
      </c>
      <c r="X136" s="127">
        <v>0.1295</v>
      </c>
      <c r="Y136" s="127">
        <f t="shared" ref="Y136:Y151" si="35">X136*K136</f>
        <v>1.6835</v>
      </c>
      <c r="Z136" s="127">
        <v>0</v>
      </c>
      <c r="AA136" s="128">
        <f t="shared" ref="AA136:AA151" si="36">Z136*K136</f>
        <v>0</v>
      </c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7" t="s">
        <v>127</v>
      </c>
      <c r="AS136" s="19"/>
      <c r="AT136" s="7" t="s">
        <v>123</v>
      </c>
      <c r="AU136" s="7" t="s">
        <v>31</v>
      </c>
      <c r="AV136" s="19"/>
      <c r="AW136" s="19"/>
      <c r="AX136" s="19"/>
      <c r="AY136" s="7" t="s">
        <v>122</v>
      </c>
      <c r="AZ136" s="19"/>
      <c r="BA136" s="19"/>
      <c r="BB136" s="19"/>
      <c r="BC136" s="19"/>
      <c r="BD136" s="19"/>
      <c r="BE136" s="129">
        <f t="shared" ref="BE136:BE151" si="37">IF(U136="základní",N136,0)</f>
        <v>0</v>
      </c>
      <c r="BF136" s="129">
        <f t="shared" ref="BF136:BF151" si="38">IF(U136="snížená",N136,0)</f>
        <v>0</v>
      </c>
      <c r="BG136" s="129">
        <f t="shared" ref="BG136:BG151" si="39">IF(U136="zákl. přenesená",N136,0)</f>
        <v>0</v>
      </c>
      <c r="BH136" s="129">
        <f t="shared" ref="BH136:BH151" si="40">IF(U136="sníž. přenesená",N136,0)</f>
        <v>0</v>
      </c>
      <c r="BI136" s="129">
        <f t="shared" ref="BI136:BI151" si="41">IF(U136="nulová",N136,0)</f>
        <v>0</v>
      </c>
      <c r="BJ136" s="7" t="s">
        <v>103</v>
      </c>
      <c r="BK136" s="129">
        <f t="shared" ref="BK136:BK151" si="42">ROUND(L136*K136,2)</f>
        <v>0</v>
      </c>
      <c r="BL136" s="7" t="s">
        <v>127</v>
      </c>
      <c r="BM136" s="7" t="s">
        <v>180</v>
      </c>
      <c r="BN136" s="19"/>
    </row>
    <row r="137" spans="1:66" ht="25.5" customHeight="1">
      <c r="A137" s="19"/>
      <c r="B137" s="20"/>
      <c r="C137" s="130" t="s">
        <v>13</v>
      </c>
      <c r="D137" s="130" t="s">
        <v>181</v>
      </c>
      <c r="E137" s="131" t="s">
        <v>182</v>
      </c>
      <c r="F137" s="179" t="s">
        <v>183</v>
      </c>
      <c r="G137" s="169"/>
      <c r="H137" s="169"/>
      <c r="I137" s="170"/>
      <c r="J137" s="132" t="s">
        <v>171</v>
      </c>
      <c r="K137" s="133">
        <v>26</v>
      </c>
      <c r="L137" s="168"/>
      <c r="M137" s="170"/>
      <c r="N137" s="168">
        <f t="shared" si="33"/>
        <v>0</v>
      </c>
      <c r="O137" s="169"/>
      <c r="P137" s="169"/>
      <c r="Q137" s="170"/>
      <c r="R137" s="21"/>
      <c r="S137" s="19"/>
      <c r="T137" s="126" t="s">
        <v>5</v>
      </c>
      <c r="U137" s="31" t="s">
        <v>45</v>
      </c>
      <c r="V137" s="127">
        <v>0</v>
      </c>
      <c r="W137" s="127">
        <f t="shared" si="34"/>
        <v>0</v>
      </c>
      <c r="X137" s="127">
        <v>1.0999999999999999E-2</v>
      </c>
      <c r="Y137" s="127">
        <f t="shared" si="35"/>
        <v>0.28599999999999998</v>
      </c>
      <c r="Z137" s="127">
        <v>0</v>
      </c>
      <c r="AA137" s="128">
        <f t="shared" si="36"/>
        <v>0</v>
      </c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7" t="s">
        <v>152</v>
      </c>
      <c r="AS137" s="19"/>
      <c r="AT137" s="7" t="s">
        <v>181</v>
      </c>
      <c r="AU137" s="7" t="s">
        <v>31</v>
      </c>
      <c r="AV137" s="19"/>
      <c r="AW137" s="19"/>
      <c r="AX137" s="19"/>
      <c r="AY137" s="7" t="s">
        <v>122</v>
      </c>
      <c r="AZ137" s="19"/>
      <c r="BA137" s="19"/>
      <c r="BB137" s="19"/>
      <c r="BC137" s="19"/>
      <c r="BD137" s="19"/>
      <c r="BE137" s="129">
        <f t="shared" si="37"/>
        <v>0</v>
      </c>
      <c r="BF137" s="129">
        <f t="shared" si="38"/>
        <v>0</v>
      </c>
      <c r="BG137" s="129">
        <f t="shared" si="39"/>
        <v>0</v>
      </c>
      <c r="BH137" s="129">
        <f t="shared" si="40"/>
        <v>0</v>
      </c>
      <c r="BI137" s="129">
        <f t="shared" si="41"/>
        <v>0</v>
      </c>
      <c r="BJ137" s="7" t="s">
        <v>103</v>
      </c>
      <c r="BK137" s="129">
        <f t="shared" si="42"/>
        <v>0</v>
      </c>
      <c r="BL137" s="7" t="s">
        <v>127</v>
      </c>
      <c r="BM137" s="7" t="s">
        <v>184</v>
      </c>
      <c r="BN137" s="19"/>
    </row>
    <row r="138" spans="1:66" ht="25.5" customHeight="1">
      <c r="A138" s="19"/>
      <c r="B138" s="20"/>
      <c r="C138" s="122" t="s">
        <v>185</v>
      </c>
      <c r="D138" s="122" t="s">
        <v>123</v>
      </c>
      <c r="E138" s="123" t="s">
        <v>186</v>
      </c>
      <c r="F138" s="178" t="s">
        <v>187</v>
      </c>
      <c r="G138" s="169"/>
      <c r="H138" s="169"/>
      <c r="I138" s="170"/>
      <c r="J138" s="124" t="s">
        <v>142</v>
      </c>
      <c r="K138" s="125">
        <v>23</v>
      </c>
      <c r="L138" s="171"/>
      <c r="M138" s="170"/>
      <c r="N138" s="171">
        <f t="shared" si="33"/>
        <v>0</v>
      </c>
      <c r="O138" s="169"/>
      <c r="P138" s="169"/>
      <c r="Q138" s="170"/>
      <c r="R138" s="21"/>
      <c r="S138" s="19"/>
      <c r="T138" s="126" t="s">
        <v>5</v>
      </c>
      <c r="U138" s="31" t="s">
        <v>45</v>
      </c>
      <c r="V138" s="127">
        <v>0.76</v>
      </c>
      <c r="W138" s="127">
        <f t="shared" si="34"/>
        <v>17.48</v>
      </c>
      <c r="X138" s="127">
        <v>0.17488999999999999</v>
      </c>
      <c r="Y138" s="127">
        <f t="shared" si="35"/>
        <v>4.0224700000000002</v>
      </c>
      <c r="Z138" s="127">
        <v>0</v>
      </c>
      <c r="AA138" s="128">
        <f t="shared" si="36"/>
        <v>0</v>
      </c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7" t="s">
        <v>127</v>
      </c>
      <c r="AS138" s="19"/>
      <c r="AT138" s="7" t="s">
        <v>123</v>
      </c>
      <c r="AU138" s="7" t="s">
        <v>31</v>
      </c>
      <c r="AV138" s="19"/>
      <c r="AW138" s="19"/>
      <c r="AX138" s="19"/>
      <c r="AY138" s="7" t="s">
        <v>122</v>
      </c>
      <c r="AZ138" s="19"/>
      <c r="BA138" s="19"/>
      <c r="BB138" s="19"/>
      <c r="BC138" s="19"/>
      <c r="BD138" s="19"/>
      <c r="BE138" s="129">
        <f t="shared" si="37"/>
        <v>0</v>
      </c>
      <c r="BF138" s="129">
        <f t="shared" si="38"/>
        <v>0</v>
      </c>
      <c r="BG138" s="129">
        <f t="shared" si="39"/>
        <v>0</v>
      </c>
      <c r="BH138" s="129">
        <f t="shared" si="40"/>
        <v>0</v>
      </c>
      <c r="BI138" s="129">
        <f t="shared" si="41"/>
        <v>0</v>
      </c>
      <c r="BJ138" s="7" t="s">
        <v>103</v>
      </c>
      <c r="BK138" s="129">
        <f t="shared" si="42"/>
        <v>0</v>
      </c>
      <c r="BL138" s="7" t="s">
        <v>127</v>
      </c>
      <c r="BM138" s="7" t="s">
        <v>188</v>
      </c>
      <c r="BN138" s="19"/>
    </row>
    <row r="139" spans="1:66" ht="16.5" customHeight="1">
      <c r="A139" s="19"/>
      <c r="B139" s="20"/>
      <c r="C139" s="130" t="s">
        <v>189</v>
      </c>
      <c r="D139" s="130" t="s">
        <v>181</v>
      </c>
      <c r="E139" s="131" t="s">
        <v>190</v>
      </c>
      <c r="F139" s="179" t="s">
        <v>191</v>
      </c>
      <c r="G139" s="169"/>
      <c r="H139" s="169"/>
      <c r="I139" s="170"/>
      <c r="J139" s="132" t="s">
        <v>171</v>
      </c>
      <c r="K139" s="133">
        <v>16</v>
      </c>
      <c r="L139" s="168"/>
      <c r="M139" s="170"/>
      <c r="N139" s="168">
        <f t="shared" si="33"/>
        <v>0</v>
      </c>
      <c r="O139" s="169"/>
      <c r="P139" s="169"/>
      <c r="Q139" s="170"/>
      <c r="R139" s="21"/>
      <c r="S139" s="19"/>
      <c r="T139" s="126" t="s">
        <v>5</v>
      </c>
      <c r="U139" s="31" t="s">
        <v>45</v>
      </c>
      <c r="V139" s="127">
        <v>0</v>
      </c>
      <c r="W139" s="127">
        <f t="shared" si="34"/>
        <v>0</v>
      </c>
      <c r="X139" s="127">
        <v>0.22500000000000001</v>
      </c>
      <c r="Y139" s="127">
        <f t="shared" si="35"/>
        <v>3.6</v>
      </c>
      <c r="Z139" s="127">
        <v>0</v>
      </c>
      <c r="AA139" s="128">
        <f t="shared" si="36"/>
        <v>0</v>
      </c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7" t="s">
        <v>152</v>
      </c>
      <c r="AS139" s="19"/>
      <c r="AT139" s="7" t="s">
        <v>181</v>
      </c>
      <c r="AU139" s="7" t="s">
        <v>31</v>
      </c>
      <c r="AV139" s="19"/>
      <c r="AW139" s="19"/>
      <c r="AX139" s="19"/>
      <c r="AY139" s="7" t="s">
        <v>122</v>
      </c>
      <c r="AZ139" s="19"/>
      <c r="BA139" s="19"/>
      <c r="BB139" s="19"/>
      <c r="BC139" s="19"/>
      <c r="BD139" s="19"/>
      <c r="BE139" s="129">
        <f t="shared" si="37"/>
        <v>0</v>
      </c>
      <c r="BF139" s="129">
        <f t="shared" si="38"/>
        <v>0</v>
      </c>
      <c r="BG139" s="129">
        <f t="shared" si="39"/>
        <v>0</v>
      </c>
      <c r="BH139" s="129">
        <f t="shared" si="40"/>
        <v>0</v>
      </c>
      <c r="BI139" s="129">
        <f t="shared" si="41"/>
        <v>0</v>
      </c>
      <c r="BJ139" s="7" t="s">
        <v>103</v>
      </c>
      <c r="BK139" s="129">
        <f t="shared" si="42"/>
        <v>0</v>
      </c>
      <c r="BL139" s="7" t="s">
        <v>127</v>
      </c>
      <c r="BM139" s="7" t="s">
        <v>192</v>
      </c>
      <c r="BN139" s="19"/>
    </row>
    <row r="140" spans="1:66" ht="25.5" customHeight="1">
      <c r="A140" s="19"/>
      <c r="B140" s="20"/>
      <c r="C140" s="130" t="s">
        <v>193</v>
      </c>
      <c r="D140" s="130" t="s">
        <v>181</v>
      </c>
      <c r="E140" s="131" t="s">
        <v>194</v>
      </c>
      <c r="F140" s="179" t="s">
        <v>195</v>
      </c>
      <c r="G140" s="169"/>
      <c r="H140" s="169"/>
      <c r="I140" s="170"/>
      <c r="J140" s="132" t="s">
        <v>171</v>
      </c>
      <c r="K140" s="133">
        <v>2</v>
      </c>
      <c r="L140" s="168"/>
      <c r="M140" s="170"/>
      <c r="N140" s="168">
        <f t="shared" si="33"/>
        <v>0</v>
      </c>
      <c r="O140" s="169"/>
      <c r="P140" s="169"/>
      <c r="Q140" s="170"/>
      <c r="R140" s="21"/>
      <c r="S140" s="19"/>
      <c r="T140" s="126" t="s">
        <v>5</v>
      </c>
      <c r="U140" s="31" t="s">
        <v>45</v>
      </c>
      <c r="V140" s="127">
        <v>0</v>
      </c>
      <c r="W140" s="127">
        <f t="shared" si="34"/>
        <v>0</v>
      </c>
      <c r="X140" s="127">
        <v>0.20699999999999999</v>
      </c>
      <c r="Y140" s="127">
        <f t="shared" si="35"/>
        <v>0.41399999999999998</v>
      </c>
      <c r="Z140" s="127">
        <v>0</v>
      </c>
      <c r="AA140" s="128">
        <f t="shared" si="36"/>
        <v>0</v>
      </c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7" t="s">
        <v>152</v>
      </c>
      <c r="AS140" s="19"/>
      <c r="AT140" s="7" t="s">
        <v>181</v>
      </c>
      <c r="AU140" s="7" t="s">
        <v>31</v>
      </c>
      <c r="AV140" s="19"/>
      <c r="AW140" s="19"/>
      <c r="AX140" s="19"/>
      <c r="AY140" s="7" t="s">
        <v>122</v>
      </c>
      <c r="AZ140" s="19"/>
      <c r="BA140" s="19"/>
      <c r="BB140" s="19"/>
      <c r="BC140" s="19"/>
      <c r="BD140" s="19"/>
      <c r="BE140" s="129">
        <f t="shared" si="37"/>
        <v>0</v>
      </c>
      <c r="BF140" s="129">
        <f t="shared" si="38"/>
        <v>0</v>
      </c>
      <c r="BG140" s="129">
        <f t="shared" si="39"/>
        <v>0</v>
      </c>
      <c r="BH140" s="129">
        <f t="shared" si="40"/>
        <v>0</v>
      </c>
      <c r="BI140" s="129">
        <f t="shared" si="41"/>
        <v>0</v>
      </c>
      <c r="BJ140" s="7" t="s">
        <v>103</v>
      </c>
      <c r="BK140" s="129">
        <f t="shared" si="42"/>
        <v>0</v>
      </c>
      <c r="BL140" s="7" t="s">
        <v>127</v>
      </c>
      <c r="BM140" s="7" t="s">
        <v>196</v>
      </c>
      <c r="BN140" s="19"/>
    </row>
    <row r="141" spans="1:66" ht="25.5" customHeight="1">
      <c r="A141" s="19"/>
      <c r="B141" s="20"/>
      <c r="C141" s="130" t="s">
        <v>197</v>
      </c>
      <c r="D141" s="130" t="s">
        <v>181</v>
      </c>
      <c r="E141" s="131" t="s">
        <v>198</v>
      </c>
      <c r="F141" s="179" t="s">
        <v>199</v>
      </c>
      <c r="G141" s="169"/>
      <c r="H141" s="169"/>
      <c r="I141" s="170"/>
      <c r="J141" s="132" t="s">
        <v>171</v>
      </c>
      <c r="K141" s="133">
        <v>2</v>
      </c>
      <c r="L141" s="168"/>
      <c r="M141" s="170"/>
      <c r="N141" s="168">
        <f t="shared" si="33"/>
        <v>0</v>
      </c>
      <c r="O141" s="169"/>
      <c r="P141" s="169"/>
      <c r="Q141" s="170"/>
      <c r="R141" s="21"/>
      <c r="S141" s="19"/>
      <c r="T141" s="126" t="s">
        <v>5</v>
      </c>
      <c r="U141" s="31" t="s">
        <v>45</v>
      </c>
      <c r="V141" s="127">
        <v>0</v>
      </c>
      <c r="W141" s="127">
        <f t="shared" si="34"/>
        <v>0</v>
      </c>
      <c r="X141" s="127">
        <v>0.20699999999999999</v>
      </c>
      <c r="Y141" s="127">
        <f t="shared" si="35"/>
        <v>0.41399999999999998</v>
      </c>
      <c r="Z141" s="127">
        <v>0</v>
      </c>
      <c r="AA141" s="128">
        <f t="shared" si="36"/>
        <v>0</v>
      </c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7" t="s">
        <v>152</v>
      </c>
      <c r="AS141" s="19"/>
      <c r="AT141" s="7" t="s">
        <v>181</v>
      </c>
      <c r="AU141" s="7" t="s">
        <v>31</v>
      </c>
      <c r="AV141" s="19"/>
      <c r="AW141" s="19"/>
      <c r="AX141" s="19"/>
      <c r="AY141" s="7" t="s">
        <v>122</v>
      </c>
      <c r="AZ141" s="19"/>
      <c r="BA141" s="19"/>
      <c r="BB141" s="19"/>
      <c r="BC141" s="19"/>
      <c r="BD141" s="19"/>
      <c r="BE141" s="129">
        <f t="shared" si="37"/>
        <v>0</v>
      </c>
      <c r="BF141" s="129">
        <f t="shared" si="38"/>
        <v>0</v>
      </c>
      <c r="BG141" s="129">
        <f t="shared" si="39"/>
        <v>0</v>
      </c>
      <c r="BH141" s="129">
        <f t="shared" si="40"/>
        <v>0</v>
      </c>
      <c r="BI141" s="129">
        <f t="shared" si="41"/>
        <v>0</v>
      </c>
      <c r="BJ141" s="7" t="s">
        <v>103</v>
      </c>
      <c r="BK141" s="129">
        <f t="shared" si="42"/>
        <v>0</v>
      </c>
      <c r="BL141" s="7" t="s">
        <v>127</v>
      </c>
      <c r="BM141" s="7" t="s">
        <v>200</v>
      </c>
      <c r="BN141" s="19"/>
    </row>
    <row r="142" spans="1:66" ht="25.5" customHeight="1">
      <c r="A142" s="19"/>
      <c r="B142" s="20"/>
      <c r="C142" s="130" t="s">
        <v>201</v>
      </c>
      <c r="D142" s="130" t="s">
        <v>181</v>
      </c>
      <c r="E142" s="131" t="s">
        <v>202</v>
      </c>
      <c r="F142" s="179" t="s">
        <v>203</v>
      </c>
      <c r="G142" s="169"/>
      <c r="H142" s="169"/>
      <c r="I142" s="170"/>
      <c r="J142" s="132" t="s">
        <v>171</v>
      </c>
      <c r="K142" s="133">
        <v>2</v>
      </c>
      <c r="L142" s="168"/>
      <c r="M142" s="170"/>
      <c r="N142" s="168">
        <f t="shared" si="33"/>
        <v>0</v>
      </c>
      <c r="O142" s="169"/>
      <c r="P142" s="169"/>
      <c r="Q142" s="170"/>
      <c r="R142" s="21"/>
      <c r="S142" s="19"/>
      <c r="T142" s="126" t="s">
        <v>5</v>
      </c>
      <c r="U142" s="31" t="s">
        <v>45</v>
      </c>
      <c r="V142" s="127">
        <v>0</v>
      </c>
      <c r="W142" s="127">
        <f t="shared" si="34"/>
        <v>0</v>
      </c>
      <c r="X142" s="127">
        <v>0.151</v>
      </c>
      <c r="Y142" s="127">
        <f t="shared" si="35"/>
        <v>0.30199999999999999</v>
      </c>
      <c r="Z142" s="127">
        <v>0</v>
      </c>
      <c r="AA142" s="128">
        <f t="shared" si="36"/>
        <v>0</v>
      </c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7" t="s">
        <v>152</v>
      </c>
      <c r="AS142" s="19"/>
      <c r="AT142" s="7" t="s">
        <v>181</v>
      </c>
      <c r="AU142" s="7" t="s">
        <v>31</v>
      </c>
      <c r="AV142" s="19"/>
      <c r="AW142" s="19"/>
      <c r="AX142" s="19"/>
      <c r="AY142" s="7" t="s">
        <v>122</v>
      </c>
      <c r="AZ142" s="19"/>
      <c r="BA142" s="19"/>
      <c r="BB142" s="19"/>
      <c r="BC142" s="19"/>
      <c r="BD142" s="19"/>
      <c r="BE142" s="129">
        <f t="shared" si="37"/>
        <v>0</v>
      </c>
      <c r="BF142" s="129">
        <f t="shared" si="38"/>
        <v>0</v>
      </c>
      <c r="BG142" s="129">
        <f t="shared" si="39"/>
        <v>0</v>
      </c>
      <c r="BH142" s="129">
        <f t="shared" si="40"/>
        <v>0</v>
      </c>
      <c r="BI142" s="129">
        <f t="shared" si="41"/>
        <v>0</v>
      </c>
      <c r="BJ142" s="7" t="s">
        <v>103</v>
      </c>
      <c r="BK142" s="129">
        <f t="shared" si="42"/>
        <v>0</v>
      </c>
      <c r="BL142" s="7" t="s">
        <v>127</v>
      </c>
      <c r="BM142" s="7" t="s">
        <v>204</v>
      </c>
      <c r="BN142" s="19"/>
    </row>
    <row r="143" spans="1:66" ht="25.5" customHeight="1">
      <c r="A143" s="19"/>
      <c r="B143" s="20"/>
      <c r="C143" s="130" t="s">
        <v>10</v>
      </c>
      <c r="D143" s="130" t="s">
        <v>181</v>
      </c>
      <c r="E143" s="131" t="s">
        <v>205</v>
      </c>
      <c r="F143" s="179" t="s">
        <v>206</v>
      </c>
      <c r="G143" s="169"/>
      <c r="H143" s="169"/>
      <c r="I143" s="170"/>
      <c r="J143" s="132" t="s">
        <v>171</v>
      </c>
      <c r="K143" s="133">
        <v>2</v>
      </c>
      <c r="L143" s="168"/>
      <c r="M143" s="170"/>
      <c r="N143" s="168">
        <f t="shared" si="33"/>
        <v>0</v>
      </c>
      <c r="O143" s="169"/>
      <c r="P143" s="169"/>
      <c r="Q143" s="170"/>
      <c r="R143" s="21"/>
      <c r="S143" s="19"/>
      <c r="T143" s="126" t="s">
        <v>5</v>
      </c>
      <c r="U143" s="31" t="s">
        <v>45</v>
      </c>
      <c r="V143" s="127">
        <v>0</v>
      </c>
      <c r="W143" s="127">
        <f t="shared" si="34"/>
        <v>0</v>
      </c>
      <c r="X143" s="127">
        <v>0.151</v>
      </c>
      <c r="Y143" s="127">
        <f t="shared" si="35"/>
        <v>0.30199999999999999</v>
      </c>
      <c r="Z143" s="127">
        <v>0</v>
      </c>
      <c r="AA143" s="128">
        <f t="shared" si="36"/>
        <v>0</v>
      </c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7" t="s">
        <v>152</v>
      </c>
      <c r="AS143" s="19"/>
      <c r="AT143" s="7" t="s">
        <v>181</v>
      </c>
      <c r="AU143" s="7" t="s">
        <v>31</v>
      </c>
      <c r="AV143" s="19"/>
      <c r="AW143" s="19"/>
      <c r="AX143" s="19"/>
      <c r="AY143" s="7" t="s">
        <v>122</v>
      </c>
      <c r="AZ143" s="19"/>
      <c r="BA143" s="19"/>
      <c r="BB143" s="19"/>
      <c r="BC143" s="19"/>
      <c r="BD143" s="19"/>
      <c r="BE143" s="129">
        <f t="shared" si="37"/>
        <v>0</v>
      </c>
      <c r="BF143" s="129">
        <f t="shared" si="38"/>
        <v>0</v>
      </c>
      <c r="BG143" s="129">
        <f t="shared" si="39"/>
        <v>0</v>
      </c>
      <c r="BH143" s="129">
        <f t="shared" si="40"/>
        <v>0</v>
      </c>
      <c r="BI143" s="129">
        <f t="shared" si="41"/>
        <v>0</v>
      </c>
      <c r="BJ143" s="7" t="s">
        <v>103</v>
      </c>
      <c r="BK143" s="129">
        <f t="shared" si="42"/>
        <v>0</v>
      </c>
      <c r="BL143" s="7" t="s">
        <v>127</v>
      </c>
      <c r="BM143" s="7" t="s">
        <v>207</v>
      </c>
      <c r="BN143" s="19"/>
    </row>
    <row r="144" spans="1:66" ht="38.25" customHeight="1">
      <c r="A144" s="19"/>
      <c r="B144" s="20"/>
      <c r="C144" s="122" t="s">
        <v>208</v>
      </c>
      <c r="D144" s="122" t="s">
        <v>123</v>
      </c>
      <c r="E144" s="123" t="s">
        <v>209</v>
      </c>
      <c r="F144" s="178" t="s">
        <v>210</v>
      </c>
      <c r="G144" s="169"/>
      <c r="H144" s="169"/>
      <c r="I144" s="170"/>
      <c r="J144" s="124" t="s">
        <v>142</v>
      </c>
      <c r="K144" s="125">
        <v>150</v>
      </c>
      <c r="L144" s="171"/>
      <c r="M144" s="170"/>
      <c r="N144" s="171">
        <f t="shared" si="33"/>
        <v>0</v>
      </c>
      <c r="O144" s="169"/>
      <c r="P144" s="169"/>
      <c r="Q144" s="170"/>
      <c r="R144" s="21"/>
      <c r="S144" s="19"/>
      <c r="T144" s="126" t="s">
        <v>5</v>
      </c>
      <c r="U144" s="31" t="s">
        <v>45</v>
      </c>
      <c r="V144" s="127">
        <v>0.15</v>
      </c>
      <c r="W144" s="127">
        <f t="shared" si="34"/>
        <v>22.5</v>
      </c>
      <c r="X144" s="127">
        <v>0</v>
      </c>
      <c r="Y144" s="127">
        <f t="shared" si="35"/>
        <v>0</v>
      </c>
      <c r="Z144" s="127">
        <v>0</v>
      </c>
      <c r="AA144" s="128">
        <f t="shared" si="36"/>
        <v>0</v>
      </c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7" t="s">
        <v>127</v>
      </c>
      <c r="AS144" s="19"/>
      <c r="AT144" s="7" t="s">
        <v>123</v>
      </c>
      <c r="AU144" s="7" t="s">
        <v>31</v>
      </c>
      <c r="AV144" s="19"/>
      <c r="AW144" s="19"/>
      <c r="AX144" s="19"/>
      <c r="AY144" s="7" t="s">
        <v>122</v>
      </c>
      <c r="AZ144" s="19"/>
      <c r="BA144" s="19"/>
      <c r="BB144" s="19"/>
      <c r="BC144" s="19"/>
      <c r="BD144" s="19"/>
      <c r="BE144" s="129">
        <f t="shared" si="37"/>
        <v>0</v>
      </c>
      <c r="BF144" s="129">
        <f t="shared" si="38"/>
        <v>0</v>
      </c>
      <c r="BG144" s="129">
        <f t="shared" si="39"/>
        <v>0</v>
      </c>
      <c r="BH144" s="129">
        <f t="shared" si="40"/>
        <v>0</v>
      </c>
      <c r="BI144" s="129">
        <f t="shared" si="41"/>
        <v>0</v>
      </c>
      <c r="BJ144" s="7" t="s">
        <v>103</v>
      </c>
      <c r="BK144" s="129">
        <f t="shared" si="42"/>
        <v>0</v>
      </c>
      <c r="BL144" s="7" t="s">
        <v>127</v>
      </c>
      <c r="BM144" s="7" t="s">
        <v>211</v>
      </c>
      <c r="BN144" s="19"/>
    </row>
    <row r="145" spans="1:66" ht="25.5" customHeight="1">
      <c r="A145" s="19"/>
      <c r="B145" s="20"/>
      <c r="C145" s="122" t="s">
        <v>212</v>
      </c>
      <c r="D145" s="122" t="s">
        <v>123</v>
      </c>
      <c r="E145" s="123" t="s">
        <v>213</v>
      </c>
      <c r="F145" s="178" t="s">
        <v>214</v>
      </c>
      <c r="G145" s="169"/>
      <c r="H145" s="169"/>
      <c r="I145" s="170"/>
      <c r="J145" s="124" t="s">
        <v>142</v>
      </c>
      <c r="K145" s="125">
        <v>150</v>
      </c>
      <c r="L145" s="171"/>
      <c r="M145" s="170"/>
      <c r="N145" s="171">
        <f t="shared" si="33"/>
        <v>0</v>
      </c>
      <c r="O145" s="169"/>
      <c r="P145" s="169"/>
      <c r="Q145" s="170"/>
      <c r="R145" s="21"/>
      <c r="S145" s="19"/>
      <c r="T145" s="126" t="s">
        <v>5</v>
      </c>
      <c r="U145" s="31" t="s">
        <v>45</v>
      </c>
      <c r="V145" s="127">
        <v>8.5000000000000006E-2</v>
      </c>
      <c r="W145" s="127">
        <f t="shared" si="34"/>
        <v>12.750000000000002</v>
      </c>
      <c r="X145" s="127">
        <v>1.7000000000000001E-4</v>
      </c>
      <c r="Y145" s="127">
        <f t="shared" si="35"/>
        <v>2.5500000000000002E-2</v>
      </c>
      <c r="Z145" s="127">
        <v>0</v>
      </c>
      <c r="AA145" s="128">
        <f t="shared" si="36"/>
        <v>0</v>
      </c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7" t="s">
        <v>127</v>
      </c>
      <c r="AS145" s="19"/>
      <c r="AT145" s="7" t="s">
        <v>123</v>
      </c>
      <c r="AU145" s="7" t="s">
        <v>31</v>
      </c>
      <c r="AV145" s="19"/>
      <c r="AW145" s="19"/>
      <c r="AX145" s="19"/>
      <c r="AY145" s="7" t="s">
        <v>122</v>
      </c>
      <c r="AZ145" s="19"/>
      <c r="BA145" s="19"/>
      <c r="BB145" s="19"/>
      <c r="BC145" s="19"/>
      <c r="BD145" s="19"/>
      <c r="BE145" s="129">
        <f t="shared" si="37"/>
        <v>0</v>
      </c>
      <c r="BF145" s="129">
        <f t="shared" si="38"/>
        <v>0</v>
      </c>
      <c r="BG145" s="129">
        <f t="shared" si="39"/>
        <v>0</v>
      </c>
      <c r="BH145" s="129">
        <f t="shared" si="40"/>
        <v>0</v>
      </c>
      <c r="BI145" s="129">
        <f t="shared" si="41"/>
        <v>0</v>
      </c>
      <c r="BJ145" s="7" t="s">
        <v>103</v>
      </c>
      <c r="BK145" s="129">
        <f t="shared" si="42"/>
        <v>0</v>
      </c>
      <c r="BL145" s="7" t="s">
        <v>127</v>
      </c>
      <c r="BM145" s="7" t="s">
        <v>215</v>
      </c>
      <c r="BN145" s="19"/>
    </row>
    <row r="146" spans="1:66" ht="25.5" customHeight="1">
      <c r="A146" s="19"/>
      <c r="B146" s="20"/>
      <c r="C146" s="122" t="s">
        <v>216</v>
      </c>
      <c r="D146" s="122" t="s">
        <v>123</v>
      </c>
      <c r="E146" s="123" t="s">
        <v>217</v>
      </c>
      <c r="F146" s="178" t="s">
        <v>218</v>
      </c>
      <c r="G146" s="169"/>
      <c r="H146" s="169"/>
      <c r="I146" s="170"/>
      <c r="J146" s="124" t="s">
        <v>142</v>
      </c>
      <c r="K146" s="125">
        <v>47.3</v>
      </c>
      <c r="L146" s="171"/>
      <c r="M146" s="170"/>
      <c r="N146" s="171">
        <f t="shared" si="33"/>
        <v>0</v>
      </c>
      <c r="O146" s="169"/>
      <c r="P146" s="169"/>
      <c r="Q146" s="170"/>
      <c r="R146" s="21"/>
      <c r="S146" s="19"/>
      <c r="T146" s="126" t="s">
        <v>5</v>
      </c>
      <c r="U146" s="31" t="s">
        <v>45</v>
      </c>
      <c r="V146" s="127">
        <v>6.7000000000000004E-2</v>
      </c>
      <c r="W146" s="127">
        <f t="shared" si="34"/>
        <v>3.1690999999999998</v>
      </c>
      <c r="X146" s="127">
        <v>0</v>
      </c>
      <c r="Y146" s="127">
        <f t="shared" si="35"/>
        <v>0</v>
      </c>
      <c r="Z146" s="127">
        <v>0</v>
      </c>
      <c r="AA146" s="128">
        <f t="shared" si="36"/>
        <v>0</v>
      </c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7" t="s">
        <v>127</v>
      </c>
      <c r="AS146" s="19"/>
      <c r="AT146" s="7" t="s">
        <v>123</v>
      </c>
      <c r="AU146" s="7" t="s">
        <v>31</v>
      </c>
      <c r="AV146" s="19"/>
      <c r="AW146" s="19"/>
      <c r="AX146" s="19"/>
      <c r="AY146" s="7" t="s">
        <v>122</v>
      </c>
      <c r="AZ146" s="19"/>
      <c r="BA146" s="19"/>
      <c r="BB146" s="19"/>
      <c r="BC146" s="19"/>
      <c r="BD146" s="19"/>
      <c r="BE146" s="129">
        <f t="shared" si="37"/>
        <v>0</v>
      </c>
      <c r="BF146" s="129">
        <f t="shared" si="38"/>
        <v>0</v>
      </c>
      <c r="BG146" s="129">
        <f t="shared" si="39"/>
        <v>0</v>
      </c>
      <c r="BH146" s="129">
        <f t="shared" si="40"/>
        <v>0</v>
      </c>
      <c r="BI146" s="129">
        <f t="shared" si="41"/>
        <v>0</v>
      </c>
      <c r="BJ146" s="7" t="s">
        <v>103</v>
      </c>
      <c r="BK146" s="129">
        <f t="shared" si="42"/>
        <v>0</v>
      </c>
      <c r="BL146" s="7" t="s">
        <v>127</v>
      </c>
      <c r="BM146" s="7" t="s">
        <v>219</v>
      </c>
      <c r="BN146" s="19"/>
    </row>
    <row r="147" spans="1:66" ht="38.25" customHeight="1">
      <c r="A147" s="19"/>
      <c r="B147" s="20"/>
      <c r="C147" s="122" t="s">
        <v>220</v>
      </c>
      <c r="D147" s="122" t="s">
        <v>123</v>
      </c>
      <c r="E147" s="123" t="s">
        <v>221</v>
      </c>
      <c r="F147" s="178" t="s">
        <v>222</v>
      </c>
      <c r="G147" s="169"/>
      <c r="H147" s="169"/>
      <c r="I147" s="170"/>
      <c r="J147" s="124" t="s">
        <v>142</v>
      </c>
      <c r="K147" s="125">
        <v>27.3</v>
      </c>
      <c r="L147" s="171"/>
      <c r="M147" s="170"/>
      <c r="N147" s="171">
        <f t="shared" si="33"/>
        <v>0</v>
      </c>
      <c r="O147" s="169"/>
      <c r="P147" s="169"/>
      <c r="Q147" s="170"/>
      <c r="R147" s="21"/>
      <c r="S147" s="19"/>
      <c r="T147" s="126" t="s">
        <v>5</v>
      </c>
      <c r="U147" s="31" t="s">
        <v>45</v>
      </c>
      <c r="V147" s="127">
        <v>0.186</v>
      </c>
      <c r="W147" s="127">
        <f t="shared" si="34"/>
        <v>5.0777999999999999</v>
      </c>
      <c r="X147" s="127">
        <v>6.0999999999999997E-4</v>
      </c>
      <c r="Y147" s="127">
        <f t="shared" si="35"/>
        <v>1.6653000000000001E-2</v>
      </c>
      <c r="Z147" s="127">
        <v>0</v>
      </c>
      <c r="AA147" s="128">
        <f t="shared" si="36"/>
        <v>0</v>
      </c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7" t="s">
        <v>127</v>
      </c>
      <c r="AS147" s="19"/>
      <c r="AT147" s="7" t="s">
        <v>123</v>
      </c>
      <c r="AU147" s="7" t="s">
        <v>31</v>
      </c>
      <c r="AV147" s="19"/>
      <c r="AW147" s="19"/>
      <c r="AX147" s="19"/>
      <c r="AY147" s="7" t="s">
        <v>122</v>
      </c>
      <c r="AZ147" s="19"/>
      <c r="BA147" s="19"/>
      <c r="BB147" s="19"/>
      <c r="BC147" s="19"/>
      <c r="BD147" s="19"/>
      <c r="BE147" s="129">
        <f t="shared" si="37"/>
        <v>0</v>
      </c>
      <c r="BF147" s="129">
        <f t="shared" si="38"/>
        <v>0</v>
      </c>
      <c r="BG147" s="129">
        <f t="shared" si="39"/>
        <v>0</v>
      </c>
      <c r="BH147" s="129">
        <f t="shared" si="40"/>
        <v>0</v>
      </c>
      <c r="BI147" s="129">
        <f t="shared" si="41"/>
        <v>0</v>
      </c>
      <c r="BJ147" s="7" t="s">
        <v>103</v>
      </c>
      <c r="BK147" s="129">
        <f t="shared" si="42"/>
        <v>0</v>
      </c>
      <c r="BL147" s="7" t="s">
        <v>127</v>
      </c>
      <c r="BM147" s="7" t="s">
        <v>223</v>
      </c>
      <c r="BN147" s="19"/>
    </row>
    <row r="148" spans="1:66" ht="25.5" customHeight="1">
      <c r="A148" s="19"/>
      <c r="B148" s="20"/>
      <c r="C148" s="122" t="s">
        <v>224</v>
      </c>
      <c r="D148" s="122" t="s">
        <v>123</v>
      </c>
      <c r="E148" s="123" t="s">
        <v>225</v>
      </c>
      <c r="F148" s="178" t="s">
        <v>226</v>
      </c>
      <c r="G148" s="169"/>
      <c r="H148" s="169"/>
      <c r="I148" s="170"/>
      <c r="J148" s="124" t="s">
        <v>142</v>
      </c>
      <c r="K148" s="125">
        <v>27.3</v>
      </c>
      <c r="L148" s="171"/>
      <c r="M148" s="170"/>
      <c r="N148" s="171">
        <f t="shared" si="33"/>
        <v>0</v>
      </c>
      <c r="O148" s="169"/>
      <c r="P148" s="169"/>
      <c r="Q148" s="170"/>
      <c r="R148" s="21"/>
      <c r="S148" s="19"/>
      <c r="T148" s="126" t="s">
        <v>5</v>
      </c>
      <c r="U148" s="31" t="s">
        <v>45</v>
      </c>
      <c r="V148" s="127">
        <v>0.155</v>
      </c>
      <c r="W148" s="127">
        <f t="shared" si="34"/>
        <v>4.2315000000000005</v>
      </c>
      <c r="X148" s="127">
        <v>0</v>
      </c>
      <c r="Y148" s="127">
        <f t="shared" si="35"/>
        <v>0</v>
      </c>
      <c r="Z148" s="127">
        <v>0</v>
      </c>
      <c r="AA148" s="128">
        <f t="shared" si="36"/>
        <v>0</v>
      </c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7" t="s">
        <v>127</v>
      </c>
      <c r="AS148" s="19"/>
      <c r="AT148" s="7" t="s">
        <v>123</v>
      </c>
      <c r="AU148" s="7" t="s">
        <v>31</v>
      </c>
      <c r="AV148" s="19"/>
      <c r="AW148" s="19"/>
      <c r="AX148" s="19"/>
      <c r="AY148" s="7" t="s">
        <v>122</v>
      </c>
      <c r="AZ148" s="19"/>
      <c r="BA148" s="19"/>
      <c r="BB148" s="19"/>
      <c r="BC148" s="19"/>
      <c r="BD148" s="19"/>
      <c r="BE148" s="129">
        <f t="shared" si="37"/>
        <v>0</v>
      </c>
      <c r="BF148" s="129">
        <f t="shared" si="38"/>
        <v>0</v>
      </c>
      <c r="BG148" s="129">
        <f t="shared" si="39"/>
        <v>0</v>
      </c>
      <c r="BH148" s="129">
        <f t="shared" si="40"/>
        <v>0</v>
      </c>
      <c r="BI148" s="129">
        <f t="shared" si="41"/>
        <v>0</v>
      </c>
      <c r="BJ148" s="7" t="s">
        <v>103</v>
      </c>
      <c r="BK148" s="129">
        <f t="shared" si="42"/>
        <v>0</v>
      </c>
      <c r="BL148" s="7" t="s">
        <v>127</v>
      </c>
      <c r="BM148" s="7" t="s">
        <v>227</v>
      </c>
      <c r="BN148" s="19"/>
    </row>
    <row r="149" spans="1:66" ht="25.5" customHeight="1">
      <c r="A149" s="19"/>
      <c r="B149" s="20"/>
      <c r="C149" s="122" t="s">
        <v>228</v>
      </c>
      <c r="D149" s="122" t="s">
        <v>123</v>
      </c>
      <c r="E149" s="123" t="s">
        <v>229</v>
      </c>
      <c r="F149" s="178" t="s">
        <v>230</v>
      </c>
      <c r="G149" s="169"/>
      <c r="H149" s="169"/>
      <c r="I149" s="170"/>
      <c r="J149" s="124" t="s">
        <v>142</v>
      </c>
      <c r="K149" s="125">
        <v>20</v>
      </c>
      <c r="L149" s="171"/>
      <c r="M149" s="170"/>
      <c r="N149" s="171">
        <f t="shared" si="33"/>
        <v>0</v>
      </c>
      <c r="O149" s="169"/>
      <c r="P149" s="169"/>
      <c r="Q149" s="170"/>
      <c r="R149" s="21"/>
      <c r="S149" s="19"/>
      <c r="T149" s="126" t="s">
        <v>5</v>
      </c>
      <c r="U149" s="31" t="s">
        <v>45</v>
      </c>
      <c r="V149" s="127">
        <v>0.19600000000000001</v>
      </c>
      <c r="W149" s="127">
        <f t="shared" si="34"/>
        <v>3.92</v>
      </c>
      <c r="X149" s="127">
        <v>0</v>
      </c>
      <c r="Y149" s="127">
        <f t="shared" si="35"/>
        <v>0</v>
      </c>
      <c r="Z149" s="127">
        <v>0</v>
      </c>
      <c r="AA149" s="128">
        <f t="shared" si="36"/>
        <v>0</v>
      </c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7" t="s">
        <v>127</v>
      </c>
      <c r="AS149" s="19"/>
      <c r="AT149" s="7" t="s">
        <v>123</v>
      </c>
      <c r="AU149" s="7" t="s">
        <v>31</v>
      </c>
      <c r="AV149" s="19"/>
      <c r="AW149" s="19"/>
      <c r="AX149" s="19"/>
      <c r="AY149" s="7" t="s">
        <v>122</v>
      </c>
      <c r="AZ149" s="19"/>
      <c r="BA149" s="19"/>
      <c r="BB149" s="19"/>
      <c r="BC149" s="19"/>
      <c r="BD149" s="19"/>
      <c r="BE149" s="129">
        <f t="shared" si="37"/>
        <v>0</v>
      </c>
      <c r="BF149" s="129">
        <f t="shared" si="38"/>
        <v>0</v>
      </c>
      <c r="BG149" s="129">
        <f t="shared" si="39"/>
        <v>0</v>
      </c>
      <c r="BH149" s="129">
        <f t="shared" si="40"/>
        <v>0</v>
      </c>
      <c r="BI149" s="129">
        <f t="shared" si="41"/>
        <v>0</v>
      </c>
      <c r="BJ149" s="7" t="s">
        <v>103</v>
      </c>
      <c r="BK149" s="129">
        <f t="shared" si="42"/>
        <v>0</v>
      </c>
      <c r="BL149" s="7" t="s">
        <v>127</v>
      </c>
      <c r="BM149" s="7" t="s">
        <v>231</v>
      </c>
      <c r="BN149" s="19"/>
    </row>
    <row r="150" spans="1:66" ht="25.5" customHeight="1">
      <c r="A150" s="19"/>
      <c r="B150" s="20"/>
      <c r="C150" s="122" t="s">
        <v>232</v>
      </c>
      <c r="D150" s="122" t="s">
        <v>123</v>
      </c>
      <c r="E150" s="123" t="s">
        <v>233</v>
      </c>
      <c r="F150" s="178" t="s">
        <v>234</v>
      </c>
      <c r="G150" s="169"/>
      <c r="H150" s="169"/>
      <c r="I150" s="170"/>
      <c r="J150" s="124" t="s">
        <v>126</v>
      </c>
      <c r="K150" s="125">
        <v>747.8</v>
      </c>
      <c r="L150" s="171"/>
      <c r="M150" s="170"/>
      <c r="N150" s="171">
        <f t="shared" si="33"/>
        <v>0</v>
      </c>
      <c r="O150" s="169"/>
      <c r="P150" s="169"/>
      <c r="Q150" s="170"/>
      <c r="R150" s="21"/>
      <c r="S150" s="19"/>
      <c r="T150" s="126" t="s">
        <v>5</v>
      </c>
      <c r="U150" s="31" t="s">
        <v>45</v>
      </c>
      <c r="V150" s="127">
        <v>2E-3</v>
      </c>
      <c r="W150" s="127">
        <f t="shared" si="34"/>
        <v>1.4956</v>
      </c>
      <c r="X150" s="127">
        <v>0</v>
      </c>
      <c r="Y150" s="127">
        <f t="shared" si="35"/>
        <v>0</v>
      </c>
      <c r="Z150" s="127">
        <v>0.02</v>
      </c>
      <c r="AA150" s="128">
        <f t="shared" si="36"/>
        <v>14.956</v>
      </c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7" t="s">
        <v>127</v>
      </c>
      <c r="AS150" s="19"/>
      <c r="AT150" s="7" t="s">
        <v>123</v>
      </c>
      <c r="AU150" s="7" t="s">
        <v>31</v>
      </c>
      <c r="AV150" s="19"/>
      <c r="AW150" s="19"/>
      <c r="AX150" s="19"/>
      <c r="AY150" s="7" t="s">
        <v>122</v>
      </c>
      <c r="AZ150" s="19"/>
      <c r="BA150" s="19"/>
      <c r="BB150" s="19"/>
      <c r="BC150" s="19"/>
      <c r="BD150" s="19"/>
      <c r="BE150" s="129">
        <f t="shared" si="37"/>
        <v>0</v>
      </c>
      <c r="BF150" s="129">
        <f t="shared" si="38"/>
        <v>0</v>
      </c>
      <c r="BG150" s="129">
        <f t="shared" si="39"/>
        <v>0</v>
      </c>
      <c r="BH150" s="129">
        <f t="shared" si="40"/>
        <v>0</v>
      </c>
      <c r="BI150" s="129">
        <f t="shared" si="41"/>
        <v>0</v>
      </c>
      <c r="BJ150" s="7" t="s">
        <v>103</v>
      </c>
      <c r="BK150" s="129">
        <f t="shared" si="42"/>
        <v>0</v>
      </c>
      <c r="BL150" s="7" t="s">
        <v>127</v>
      </c>
      <c r="BM150" s="7" t="s">
        <v>235</v>
      </c>
      <c r="BN150" s="19"/>
    </row>
    <row r="151" spans="1:66" ht="38.25" customHeight="1">
      <c r="A151" s="19"/>
      <c r="B151" s="20"/>
      <c r="C151" s="122" t="s">
        <v>236</v>
      </c>
      <c r="D151" s="122" t="s">
        <v>123</v>
      </c>
      <c r="E151" s="123" t="s">
        <v>237</v>
      </c>
      <c r="F151" s="178" t="s">
        <v>238</v>
      </c>
      <c r="G151" s="169"/>
      <c r="H151" s="169"/>
      <c r="I151" s="170"/>
      <c r="J151" s="124" t="s">
        <v>126</v>
      </c>
      <c r="K151" s="125">
        <v>34.5</v>
      </c>
      <c r="L151" s="171"/>
      <c r="M151" s="170"/>
      <c r="N151" s="171">
        <f t="shared" si="33"/>
        <v>0</v>
      </c>
      <c r="O151" s="169"/>
      <c r="P151" s="169"/>
      <c r="Q151" s="170"/>
      <c r="R151" s="21"/>
      <c r="S151" s="19"/>
      <c r="T151" s="126" t="s">
        <v>5</v>
      </c>
      <c r="U151" s="31" t="s">
        <v>45</v>
      </c>
      <c r="V151" s="127">
        <v>0.32900000000000001</v>
      </c>
      <c r="W151" s="127">
        <f t="shared" si="34"/>
        <v>11.3505</v>
      </c>
      <c r="X151" s="127">
        <v>0</v>
      </c>
      <c r="Y151" s="127">
        <f t="shared" si="35"/>
        <v>0</v>
      </c>
      <c r="Z151" s="127">
        <v>0</v>
      </c>
      <c r="AA151" s="128">
        <f t="shared" si="36"/>
        <v>0</v>
      </c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7" t="s">
        <v>127</v>
      </c>
      <c r="AS151" s="19"/>
      <c r="AT151" s="7" t="s">
        <v>123</v>
      </c>
      <c r="AU151" s="7" t="s">
        <v>31</v>
      </c>
      <c r="AV151" s="19"/>
      <c r="AW151" s="19"/>
      <c r="AX151" s="19"/>
      <c r="AY151" s="7" t="s">
        <v>122</v>
      </c>
      <c r="AZ151" s="19"/>
      <c r="BA151" s="19"/>
      <c r="BB151" s="19"/>
      <c r="BC151" s="19"/>
      <c r="BD151" s="19"/>
      <c r="BE151" s="129">
        <f t="shared" si="37"/>
        <v>0</v>
      </c>
      <c r="BF151" s="129">
        <f t="shared" si="38"/>
        <v>0</v>
      </c>
      <c r="BG151" s="129">
        <f t="shared" si="39"/>
        <v>0</v>
      </c>
      <c r="BH151" s="129">
        <f t="shared" si="40"/>
        <v>0</v>
      </c>
      <c r="BI151" s="129">
        <f t="shared" si="41"/>
        <v>0</v>
      </c>
      <c r="BJ151" s="7" t="s">
        <v>103</v>
      </c>
      <c r="BK151" s="129">
        <f t="shared" si="42"/>
        <v>0</v>
      </c>
      <c r="BL151" s="7" t="s">
        <v>127</v>
      </c>
      <c r="BM151" s="7" t="s">
        <v>239</v>
      </c>
      <c r="BN151" s="19"/>
    </row>
    <row r="152" spans="1:66" ht="29.25" customHeight="1">
      <c r="A152" s="111"/>
      <c r="B152" s="112"/>
      <c r="C152" s="111"/>
      <c r="D152" s="121" t="s">
        <v>74</v>
      </c>
      <c r="E152" s="121"/>
      <c r="F152" s="121"/>
      <c r="G152" s="121"/>
      <c r="H152" s="121"/>
      <c r="I152" s="121"/>
      <c r="J152" s="121"/>
      <c r="K152" s="121"/>
      <c r="L152" s="121"/>
      <c r="M152" s="121"/>
      <c r="N152" s="172">
        <f>BK152</f>
        <v>0</v>
      </c>
      <c r="O152" s="169"/>
      <c r="P152" s="169"/>
      <c r="Q152" s="169"/>
      <c r="R152" s="114"/>
      <c r="S152" s="111"/>
      <c r="T152" s="115"/>
      <c r="U152" s="111"/>
      <c r="V152" s="111"/>
      <c r="W152" s="116">
        <f>SUM(W153:W157)</f>
        <v>6.8284400000000005</v>
      </c>
      <c r="X152" s="111"/>
      <c r="Y152" s="116">
        <f>SUM(Y153:Y157)</f>
        <v>0</v>
      </c>
      <c r="Z152" s="111"/>
      <c r="AA152" s="117">
        <f>SUM(AA153:AA157)</f>
        <v>0</v>
      </c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8" t="s">
        <v>103</v>
      </c>
      <c r="AS152" s="111"/>
      <c r="AT152" s="119" t="s">
        <v>98</v>
      </c>
      <c r="AU152" s="119" t="s">
        <v>103</v>
      </c>
      <c r="AV152" s="111"/>
      <c r="AW152" s="111"/>
      <c r="AX152" s="111"/>
      <c r="AY152" s="118" t="s">
        <v>122</v>
      </c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  <c r="BJ152" s="111"/>
      <c r="BK152" s="120">
        <f>SUM(BK153:BK157)</f>
        <v>0</v>
      </c>
      <c r="BL152" s="111"/>
      <c r="BM152" s="111"/>
      <c r="BN152" s="111"/>
    </row>
    <row r="153" spans="1:66" ht="25.5" customHeight="1">
      <c r="A153" s="19"/>
      <c r="B153" s="20"/>
      <c r="C153" s="122" t="s">
        <v>240</v>
      </c>
      <c r="D153" s="122" t="s">
        <v>123</v>
      </c>
      <c r="E153" s="123" t="s">
        <v>241</v>
      </c>
      <c r="F153" s="178" t="s">
        <v>242</v>
      </c>
      <c r="G153" s="169"/>
      <c r="H153" s="169"/>
      <c r="I153" s="170"/>
      <c r="J153" s="124" t="s">
        <v>243</v>
      </c>
      <c r="K153" s="125">
        <v>170.71100000000001</v>
      </c>
      <c r="L153" s="171"/>
      <c r="M153" s="170"/>
      <c r="N153" s="171">
        <f t="shared" ref="N153:N157" si="43">ROUND(L153*K153,2)</f>
        <v>0</v>
      </c>
      <c r="O153" s="169"/>
      <c r="P153" s="169"/>
      <c r="Q153" s="170"/>
      <c r="R153" s="21"/>
      <c r="S153" s="19"/>
      <c r="T153" s="126" t="s">
        <v>5</v>
      </c>
      <c r="U153" s="31" t="s">
        <v>45</v>
      </c>
      <c r="V153" s="127">
        <v>0.03</v>
      </c>
      <c r="W153" s="127">
        <f t="shared" ref="W153:W157" si="44">V153*K153</f>
        <v>5.1213300000000004</v>
      </c>
      <c r="X153" s="127">
        <v>0</v>
      </c>
      <c r="Y153" s="127">
        <f t="shared" ref="Y153:Y157" si="45">X153*K153</f>
        <v>0</v>
      </c>
      <c r="Z153" s="127">
        <v>0</v>
      </c>
      <c r="AA153" s="128">
        <f t="shared" ref="AA153:AA157" si="46">Z153*K153</f>
        <v>0</v>
      </c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7" t="s">
        <v>127</v>
      </c>
      <c r="AS153" s="19"/>
      <c r="AT153" s="7" t="s">
        <v>123</v>
      </c>
      <c r="AU153" s="7" t="s">
        <v>31</v>
      </c>
      <c r="AV153" s="19"/>
      <c r="AW153" s="19"/>
      <c r="AX153" s="19"/>
      <c r="AY153" s="7" t="s">
        <v>122</v>
      </c>
      <c r="AZ153" s="19"/>
      <c r="BA153" s="19"/>
      <c r="BB153" s="19"/>
      <c r="BC153" s="19"/>
      <c r="BD153" s="19"/>
      <c r="BE153" s="129">
        <f t="shared" ref="BE153:BE157" si="47">IF(U153="základní",N153,0)</f>
        <v>0</v>
      </c>
      <c r="BF153" s="129">
        <f t="shared" ref="BF153:BF157" si="48">IF(U153="snížená",N153,0)</f>
        <v>0</v>
      </c>
      <c r="BG153" s="129">
        <f t="shared" ref="BG153:BG157" si="49">IF(U153="zákl. přenesená",N153,0)</f>
        <v>0</v>
      </c>
      <c r="BH153" s="129">
        <f t="shared" ref="BH153:BH157" si="50">IF(U153="sníž. přenesená",N153,0)</f>
        <v>0</v>
      </c>
      <c r="BI153" s="129">
        <f t="shared" ref="BI153:BI157" si="51">IF(U153="nulová",N153,0)</f>
        <v>0</v>
      </c>
      <c r="BJ153" s="7" t="s">
        <v>103</v>
      </c>
      <c r="BK153" s="129">
        <f t="shared" ref="BK153:BK157" si="52">ROUND(L153*K153,2)</f>
        <v>0</v>
      </c>
      <c r="BL153" s="7" t="s">
        <v>127</v>
      </c>
      <c r="BM153" s="7" t="s">
        <v>244</v>
      </c>
      <c r="BN153" s="19"/>
    </row>
    <row r="154" spans="1:66" ht="25.5" customHeight="1">
      <c r="A154" s="19"/>
      <c r="B154" s="20"/>
      <c r="C154" s="122" t="s">
        <v>245</v>
      </c>
      <c r="D154" s="122" t="s">
        <v>123</v>
      </c>
      <c r="E154" s="123" t="s">
        <v>246</v>
      </c>
      <c r="F154" s="178" t="s">
        <v>247</v>
      </c>
      <c r="G154" s="169"/>
      <c r="H154" s="169"/>
      <c r="I154" s="170"/>
      <c r="J154" s="124" t="s">
        <v>243</v>
      </c>
      <c r="K154" s="125">
        <v>853.55499999999995</v>
      </c>
      <c r="L154" s="171"/>
      <c r="M154" s="170"/>
      <c r="N154" s="171">
        <f t="shared" si="43"/>
        <v>0</v>
      </c>
      <c r="O154" s="169"/>
      <c r="P154" s="169"/>
      <c r="Q154" s="170"/>
      <c r="R154" s="21"/>
      <c r="S154" s="19"/>
      <c r="T154" s="126" t="s">
        <v>5</v>
      </c>
      <c r="U154" s="31" t="s">
        <v>45</v>
      </c>
      <c r="V154" s="127">
        <v>2E-3</v>
      </c>
      <c r="W154" s="127">
        <f t="shared" si="44"/>
        <v>1.7071099999999999</v>
      </c>
      <c r="X154" s="127">
        <v>0</v>
      </c>
      <c r="Y154" s="127">
        <f t="shared" si="45"/>
        <v>0</v>
      </c>
      <c r="Z154" s="127">
        <v>0</v>
      </c>
      <c r="AA154" s="128">
        <f t="shared" si="46"/>
        <v>0</v>
      </c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7" t="s">
        <v>127</v>
      </c>
      <c r="AS154" s="19"/>
      <c r="AT154" s="7" t="s">
        <v>123</v>
      </c>
      <c r="AU154" s="7" t="s">
        <v>31</v>
      </c>
      <c r="AV154" s="19"/>
      <c r="AW154" s="19"/>
      <c r="AX154" s="19"/>
      <c r="AY154" s="7" t="s">
        <v>122</v>
      </c>
      <c r="AZ154" s="19"/>
      <c r="BA154" s="19"/>
      <c r="BB154" s="19"/>
      <c r="BC154" s="19"/>
      <c r="BD154" s="19"/>
      <c r="BE154" s="129">
        <f t="shared" si="47"/>
        <v>0</v>
      </c>
      <c r="BF154" s="129">
        <f t="shared" si="48"/>
        <v>0</v>
      </c>
      <c r="BG154" s="129">
        <f t="shared" si="49"/>
        <v>0</v>
      </c>
      <c r="BH154" s="129">
        <f t="shared" si="50"/>
        <v>0</v>
      </c>
      <c r="BI154" s="129">
        <f t="shared" si="51"/>
        <v>0</v>
      </c>
      <c r="BJ154" s="7" t="s">
        <v>103</v>
      </c>
      <c r="BK154" s="129">
        <f t="shared" si="52"/>
        <v>0</v>
      </c>
      <c r="BL154" s="7" t="s">
        <v>127</v>
      </c>
      <c r="BM154" s="7" t="s">
        <v>248</v>
      </c>
      <c r="BN154" s="19"/>
    </row>
    <row r="155" spans="1:66" ht="25.5" customHeight="1">
      <c r="A155" s="19"/>
      <c r="B155" s="20"/>
      <c r="C155" s="122" t="s">
        <v>249</v>
      </c>
      <c r="D155" s="122" t="s">
        <v>123</v>
      </c>
      <c r="E155" s="123" t="s">
        <v>250</v>
      </c>
      <c r="F155" s="178" t="s">
        <v>251</v>
      </c>
      <c r="G155" s="169"/>
      <c r="H155" s="169"/>
      <c r="I155" s="170"/>
      <c r="J155" s="124" t="s">
        <v>243</v>
      </c>
      <c r="K155" s="125">
        <v>4.7149999999999999</v>
      </c>
      <c r="L155" s="171"/>
      <c r="M155" s="170"/>
      <c r="N155" s="171">
        <f t="shared" si="43"/>
        <v>0</v>
      </c>
      <c r="O155" s="169"/>
      <c r="P155" s="169"/>
      <c r="Q155" s="170"/>
      <c r="R155" s="21"/>
      <c r="S155" s="19"/>
      <c r="T155" s="126" t="s">
        <v>5</v>
      </c>
      <c r="U155" s="31" t="s">
        <v>45</v>
      </c>
      <c r="V155" s="127">
        <v>0</v>
      </c>
      <c r="W155" s="127">
        <f t="shared" si="44"/>
        <v>0</v>
      </c>
      <c r="X155" s="127">
        <v>0</v>
      </c>
      <c r="Y155" s="127">
        <f t="shared" si="45"/>
        <v>0</v>
      </c>
      <c r="Z155" s="127">
        <v>0</v>
      </c>
      <c r="AA155" s="128">
        <f t="shared" si="46"/>
        <v>0</v>
      </c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7" t="s">
        <v>127</v>
      </c>
      <c r="AS155" s="19"/>
      <c r="AT155" s="7" t="s">
        <v>123</v>
      </c>
      <c r="AU155" s="7" t="s">
        <v>31</v>
      </c>
      <c r="AV155" s="19"/>
      <c r="AW155" s="19"/>
      <c r="AX155" s="19"/>
      <c r="AY155" s="7" t="s">
        <v>122</v>
      </c>
      <c r="AZ155" s="19"/>
      <c r="BA155" s="19"/>
      <c r="BB155" s="19"/>
      <c r="BC155" s="19"/>
      <c r="BD155" s="19"/>
      <c r="BE155" s="129">
        <f t="shared" si="47"/>
        <v>0</v>
      </c>
      <c r="BF155" s="129">
        <f t="shared" si="48"/>
        <v>0</v>
      </c>
      <c r="BG155" s="129">
        <f t="shared" si="49"/>
        <v>0</v>
      </c>
      <c r="BH155" s="129">
        <f t="shared" si="50"/>
        <v>0</v>
      </c>
      <c r="BI155" s="129">
        <f t="shared" si="51"/>
        <v>0</v>
      </c>
      <c r="BJ155" s="7" t="s">
        <v>103</v>
      </c>
      <c r="BK155" s="129">
        <f t="shared" si="52"/>
        <v>0</v>
      </c>
      <c r="BL155" s="7" t="s">
        <v>127</v>
      </c>
      <c r="BM155" s="7" t="s">
        <v>252</v>
      </c>
      <c r="BN155" s="19"/>
    </row>
    <row r="156" spans="1:66" ht="25.5" customHeight="1">
      <c r="A156" s="19"/>
      <c r="B156" s="20"/>
      <c r="C156" s="122" t="s">
        <v>253</v>
      </c>
      <c r="D156" s="122" t="s">
        <v>123</v>
      </c>
      <c r="E156" s="123" t="s">
        <v>254</v>
      </c>
      <c r="F156" s="178" t="s">
        <v>255</v>
      </c>
      <c r="G156" s="169"/>
      <c r="H156" s="169"/>
      <c r="I156" s="170"/>
      <c r="J156" s="124" t="s">
        <v>243</v>
      </c>
      <c r="K156" s="125">
        <v>132.935</v>
      </c>
      <c r="L156" s="171"/>
      <c r="M156" s="170"/>
      <c r="N156" s="171">
        <f t="shared" si="43"/>
        <v>0</v>
      </c>
      <c r="O156" s="169"/>
      <c r="P156" s="169"/>
      <c r="Q156" s="170"/>
      <c r="R156" s="21"/>
      <c r="S156" s="19"/>
      <c r="T156" s="126" t="s">
        <v>5</v>
      </c>
      <c r="U156" s="31" t="s">
        <v>45</v>
      </c>
      <c r="V156" s="127">
        <v>0</v>
      </c>
      <c r="W156" s="127">
        <f t="shared" si="44"/>
        <v>0</v>
      </c>
      <c r="X156" s="127">
        <v>0</v>
      </c>
      <c r="Y156" s="127">
        <f t="shared" si="45"/>
        <v>0</v>
      </c>
      <c r="Z156" s="127">
        <v>0</v>
      </c>
      <c r="AA156" s="128">
        <f t="shared" si="46"/>
        <v>0</v>
      </c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7" t="s">
        <v>127</v>
      </c>
      <c r="AS156" s="19"/>
      <c r="AT156" s="7" t="s">
        <v>123</v>
      </c>
      <c r="AU156" s="7" t="s">
        <v>31</v>
      </c>
      <c r="AV156" s="19"/>
      <c r="AW156" s="19"/>
      <c r="AX156" s="19"/>
      <c r="AY156" s="7" t="s">
        <v>122</v>
      </c>
      <c r="AZ156" s="19"/>
      <c r="BA156" s="19"/>
      <c r="BB156" s="19"/>
      <c r="BC156" s="19"/>
      <c r="BD156" s="19"/>
      <c r="BE156" s="129">
        <f t="shared" si="47"/>
        <v>0</v>
      </c>
      <c r="BF156" s="129">
        <f t="shared" si="48"/>
        <v>0</v>
      </c>
      <c r="BG156" s="129">
        <f t="shared" si="49"/>
        <v>0</v>
      </c>
      <c r="BH156" s="129">
        <f t="shared" si="50"/>
        <v>0</v>
      </c>
      <c r="BI156" s="129">
        <f t="shared" si="51"/>
        <v>0</v>
      </c>
      <c r="BJ156" s="7" t="s">
        <v>103</v>
      </c>
      <c r="BK156" s="129">
        <f t="shared" si="52"/>
        <v>0</v>
      </c>
      <c r="BL156" s="7" t="s">
        <v>127</v>
      </c>
      <c r="BM156" s="7" t="s">
        <v>256</v>
      </c>
      <c r="BN156" s="19"/>
    </row>
    <row r="157" spans="1:66" ht="25.5" customHeight="1">
      <c r="A157" s="19"/>
      <c r="B157" s="20"/>
      <c r="C157" s="122" t="s">
        <v>257</v>
      </c>
      <c r="D157" s="122" t="s">
        <v>123</v>
      </c>
      <c r="E157" s="123" t="s">
        <v>258</v>
      </c>
      <c r="F157" s="178" t="s">
        <v>259</v>
      </c>
      <c r="G157" s="169"/>
      <c r="H157" s="169"/>
      <c r="I157" s="170"/>
      <c r="J157" s="124" t="s">
        <v>243</v>
      </c>
      <c r="K157" s="125">
        <v>33.06</v>
      </c>
      <c r="L157" s="171"/>
      <c r="M157" s="170"/>
      <c r="N157" s="171">
        <f t="shared" si="43"/>
        <v>0</v>
      </c>
      <c r="O157" s="169"/>
      <c r="P157" s="169"/>
      <c r="Q157" s="170"/>
      <c r="R157" s="21"/>
      <c r="S157" s="19"/>
      <c r="T157" s="126" t="s">
        <v>5</v>
      </c>
      <c r="U157" s="31" t="s">
        <v>45</v>
      </c>
      <c r="V157" s="127">
        <v>0</v>
      </c>
      <c r="W157" s="127">
        <f t="shared" si="44"/>
        <v>0</v>
      </c>
      <c r="X157" s="127">
        <v>0</v>
      </c>
      <c r="Y157" s="127">
        <f t="shared" si="45"/>
        <v>0</v>
      </c>
      <c r="Z157" s="127">
        <v>0</v>
      </c>
      <c r="AA157" s="128">
        <f t="shared" si="46"/>
        <v>0</v>
      </c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7" t="s">
        <v>127</v>
      </c>
      <c r="AS157" s="19"/>
      <c r="AT157" s="7" t="s">
        <v>123</v>
      </c>
      <c r="AU157" s="7" t="s">
        <v>31</v>
      </c>
      <c r="AV157" s="19"/>
      <c r="AW157" s="19"/>
      <c r="AX157" s="19"/>
      <c r="AY157" s="7" t="s">
        <v>122</v>
      </c>
      <c r="AZ157" s="19"/>
      <c r="BA157" s="19"/>
      <c r="BB157" s="19"/>
      <c r="BC157" s="19"/>
      <c r="BD157" s="19"/>
      <c r="BE157" s="129">
        <f t="shared" si="47"/>
        <v>0</v>
      </c>
      <c r="BF157" s="129">
        <f t="shared" si="48"/>
        <v>0</v>
      </c>
      <c r="BG157" s="129">
        <f t="shared" si="49"/>
        <v>0</v>
      </c>
      <c r="BH157" s="129">
        <f t="shared" si="50"/>
        <v>0</v>
      </c>
      <c r="BI157" s="129">
        <f t="shared" si="51"/>
        <v>0</v>
      </c>
      <c r="BJ157" s="7" t="s">
        <v>103</v>
      </c>
      <c r="BK157" s="129">
        <f t="shared" si="52"/>
        <v>0</v>
      </c>
      <c r="BL157" s="7" t="s">
        <v>127</v>
      </c>
      <c r="BM157" s="7" t="s">
        <v>260</v>
      </c>
      <c r="BN157" s="19"/>
    </row>
    <row r="158" spans="1:66" ht="29.25" customHeight="1">
      <c r="A158" s="111"/>
      <c r="B158" s="112"/>
      <c r="C158" s="111"/>
      <c r="D158" s="121" t="s">
        <v>75</v>
      </c>
      <c r="E158" s="121"/>
      <c r="F158" s="121"/>
      <c r="G158" s="121"/>
      <c r="H158" s="121"/>
      <c r="I158" s="121"/>
      <c r="J158" s="121"/>
      <c r="K158" s="121"/>
      <c r="L158" s="121"/>
      <c r="M158" s="121"/>
      <c r="N158" s="172">
        <f>BK158</f>
        <v>0</v>
      </c>
      <c r="O158" s="169"/>
      <c r="P158" s="169"/>
      <c r="Q158" s="169"/>
      <c r="R158" s="114"/>
      <c r="S158" s="111"/>
      <c r="T158" s="115"/>
      <c r="U158" s="111"/>
      <c r="V158" s="111"/>
      <c r="W158" s="116">
        <f>W159</f>
        <v>6.3932880000000001</v>
      </c>
      <c r="X158" s="111"/>
      <c r="Y158" s="116">
        <f>Y159</f>
        <v>0</v>
      </c>
      <c r="Z158" s="111"/>
      <c r="AA158" s="117">
        <f>AA159</f>
        <v>0</v>
      </c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8" t="s">
        <v>103</v>
      </c>
      <c r="AS158" s="111"/>
      <c r="AT158" s="119" t="s">
        <v>98</v>
      </c>
      <c r="AU158" s="119" t="s">
        <v>103</v>
      </c>
      <c r="AV158" s="111"/>
      <c r="AW158" s="111"/>
      <c r="AX158" s="111"/>
      <c r="AY158" s="118" t="s">
        <v>122</v>
      </c>
      <c r="AZ158" s="111"/>
      <c r="BA158" s="111"/>
      <c r="BB158" s="111"/>
      <c r="BC158" s="111"/>
      <c r="BD158" s="111"/>
      <c r="BE158" s="111"/>
      <c r="BF158" s="111"/>
      <c r="BG158" s="111"/>
      <c r="BH158" s="111"/>
      <c r="BI158" s="111"/>
      <c r="BJ158" s="111"/>
      <c r="BK158" s="120">
        <f>BK159</f>
        <v>0</v>
      </c>
      <c r="BL158" s="111"/>
      <c r="BM158" s="111"/>
      <c r="BN158" s="111"/>
    </row>
    <row r="159" spans="1:66" ht="25.5" customHeight="1">
      <c r="A159" s="19"/>
      <c r="B159" s="20"/>
      <c r="C159" s="122" t="s">
        <v>261</v>
      </c>
      <c r="D159" s="122" t="s">
        <v>123</v>
      </c>
      <c r="E159" s="123" t="s">
        <v>262</v>
      </c>
      <c r="F159" s="178" t="s">
        <v>263</v>
      </c>
      <c r="G159" s="169"/>
      <c r="H159" s="169"/>
      <c r="I159" s="170"/>
      <c r="J159" s="124" t="s">
        <v>243</v>
      </c>
      <c r="K159" s="125">
        <v>16.103999999999999</v>
      </c>
      <c r="L159" s="171"/>
      <c r="M159" s="170"/>
      <c r="N159" s="171">
        <f>ROUND(L159*K159,2)</f>
        <v>0</v>
      </c>
      <c r="O159" s="169"/>
      <c r="P159" s="169"/>
      <c r="Q159" s="170"/>
      <c r="R159" s="21"/>
      <c r="S159" s="19"/>
      <c r="T159" s="126" t="s">
        <v>5</v>
      </c>
      <c r="U159" s="31" t="s">
        <v>45</v>
      </c>
      <c r="V159" s="127">
        <v>0.39700000000000002</v>
      </c>
      <c r="W159" s="127">
        <f>V159*K159</f>
        <v>6.3932880000000001</v>
      </c>
      <c r="X159" s="127">
        <v>0</v>
      </c>
      <c r="Y159" s="127">
        <f>X159*K159</f>
        <v>0</v>
      </c>
      <c r="Z159" s="127">
        <v>0</v>
      </c>
      <c r="AA159" s="128">
        <f>Z159*K159</f>
        <v>0</v>
      </c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7" t="s">
        <v>127</v>
      </c>
      <c r="AS159" s="19"/>
      <c r="AT159" s="7" t="s">
        <v>123</v>
      </c>
      <c r="AU159" s="7" t="s">
        <v>31</v>
      </c>
      <c r="AV159" s="19"/>
      <c r="AW159" s="19"/>
      <c r="AX159" s="19"/>
      <c r="AY159" s="7" t="s">
        <v>122</v>
      </c>
      <c r="AZ159" s="19"/>
      <c r="BA159" s="19"/>
      <c r="BB159" s="19"/>
      <c r="BC159" s="19"/>
      <c r="BD159" s="19"/>
      <c r="BE159" s="129">
        <f>IF(U159="základní",N159,0)</f>
        <v>0</v>
      </c>
      <c r="BF159" s="129">
        <f>IF(U159="snížená",N159,0)</f>
        <v>0</v>
      </c>
      <c r="BG159" s="129">
        <f>IF(U159="zákl. přenesená",N159,0)</f>
        <v>0</v>
      </c>
      <c r="BH159" s="129">
        <f>IF(U159="sníž. přenesená",N159,0)</f>
        <v>0</v>
      </c>
      <c r="BI159" s="129">
        <f>IF(U159="nulová",N159,0)</f>
        <v>0</v>
      </c>
      <c r="BJ159" s="7" t="s">
        <v>103</v>
      </c>
      <c r="BK159" s="129">
        <f>ROUND(L159*K159,2)</f>
        <v>0</v>
      </c>
      <c r="BL159" s="7" t="s">
        <v>127</v>
      </c>
      <c r="BM159" s="7" t="s">
        <v>264</v>
      </c>
      <c r="BN159" s="19"/>
    </row>
    <row r="160" spans="1:66" ht="36.75" customHeight="1">
      <c r="A160" s="111"/>
      <c r="B160" s="112"/>
      <c r="C160" s="111"/>
      <c r="D160" s="113" t="s">
        <v>76</v>
      </c>
      <c r="E160" s="113"/>
      <c r="F160" s="113"/>
      <c r="G160" s="113"/>
      <c r="H160" s="113"/>
      <c r="I160" s="113"/>
      <c r="J160" s="113"/>
      <c r="K160" s="113"/>
      <c r="L160" s="113"/>
      <c r="M160" s="113"/>
      <c r="N160" s="173">
        <f t="shared" ref="N160:N161" si="53">BK160</f>
        <v>0</v>
      </c>
      <c r="O160" s="157"/>
      <c r="P160" s="157"/>
      <c r="Q160" s="157"/>
      <c r="R160" s="114"/>
      <c r="S160" s="111"/>
      <c r="T160" s="115"/>
      <c r="U160" s="111"/>
      <c r="V160" s="111"/>
      <c r="W160" s="116">
        <f>W161+W163</f>
        <v>0</v>
      </c>
      <c r="X160" s="111"/>
      <c r="Y160" s="116">
        <f>Y161+Y163</f>
        <v>0</v>
      </c>
      <c r="Z160" s="111"/>
      <c r="AA160" s="117">
        <f>AA161+AA163</f>
        <v>0</v>
      </c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8" t="s">
        <v>139</v>
      </c>
      <c r="AS160" s="111"/>
      <c r="AT160" s="119" t="s">
        <v>98</v>
      </c>
      <c r="AU160" s="119" t="s">
        <v>99</v>
      </c>
      <c r="AV160" s="111"/>
      <c r="AW160" s="111"/>
      <c r="AX160" s="111"/>
      <c r="AY160" s="118" t="s">
        <v>122</v>
      </c>
      <c r="AZ160" s="111"/>
      <c r="BA160" s="111"/>
      <c r="BB160" s="111"/>
      <c r="BC160" s="111"/>
      <c r="BD160" s="111"/>
      <c r="BE160" s="111"/>
      <c r="BF160" s="111"/>
      <c r="BG160" s="111"/>
      <c r="BH160" s="111"/>
      <c r="BI160" s="111"/>
      <c r="BJ160" s="111"/>
      <c r="BK160" s="120">
        <f>BK161+BK163</f>
        <v>0</v>
      </c>
      <c r="BL160" s="111"/>
      <c r="BM160" s="111"/>
      <c r="BN160" s="111"/>
    </row>
    <row r="161" spans="1:66" ht="19.5" customHeight="1">
      <c r="A161" s="111"/>
      <c r="B161" s="112"/>
      <c r="C161" s="111"/>
      <c r="D161" s="121" t="s">
        <v>77</v>
      </c>
      <c r="E161" s="121"/>
      <c r="F161" s="121"/>
      <c r="G161" s="121"/>
      <c r="H161" s="121"/>
      <c r="I161" s="121"/>
      <c r="J161" s="121"/>
      <c r="K161" s="121"/>
      <c r="L161" s="121"/>
      <c r="M161" s="121"/>
      <c r="N161" s="174">
        <f t="shared" si="53"/>
        <v>0</v>
      </c>
      <c r="O161" s="175"/>
      <c r="P161" s="175"/>
      <c r="Q161" s="175"/>
      <c r="R161" s="114"/>
      <c r="S161" s="111"/>
      <c r="T161" s="115"/>
      <c r="U161" s="111"/>
      <c r="V161" s="111"/>
      <c r="W161" s="116">
        <f>W162</f>
        <v>0</v>
      </c>
      <c r="X161" s="111"/>
      <c r="Y161" s="116">
        <f>Y162</f>
        <v>0</v>
      </c>
      <c r="Z161" s="111"/>
      <c r="AA161" s="117">
        <f>AA162</f>
        <v>0</v>
      </c>
      <c r="AB161" s="111"/>
      <c r="AC161" s="111"/>
      <c r="AD161" s="111"/>
      <c r="AE161" s="11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8" t="s">
        <v>139</v>
      </c>
      <c r="AS161" s="111"/>
      <c r="AT161" s="119" t="s">
        <v>98</v>
      </c>
      <c r="AU161" s="119" t="s">
        <v>103</v>
      </c>
      <c r="AV161" s="111"/>
      <c r="AW161" s="111"/>
      <c r="AX161" s="111"/>
      <c r="AY161" s="118" t="s">
        <v>122</v>
      </c>
      <c r="AZ161" s="111"/>
      <c r="BA161" s="111"/>
      <c r="BB161" s="111"/>
      <c r="BC161" s="111"/>
      <c r="BD161" s="111"/>
      <c r="BE161" s="111"/>
      <c r="BF161" s="111"/>
      <c r="BG161" s="111"/>
      <c r="BH161" s="111"/>
      <c r="BI161" s="111"/>
      <c r="BJ161" s="111"/>
      <c r="BK161" s="120">
        <f>BK162</f>
        <v>0</v>
      </c>
      <c r="BL161" s="111"/>
      <c r="BM161" s="111"/>
      <c r="BN161" s="111"/>
    </row>
    <row r="162" spans="1:66" ht="16.5" customHeight="1">
      <c r="A162" s="19"/>
      <c r="B162" s="20"/>
      <c r="C162" s="122" t="s">
        <v>265</v>
      </c>
      <c r="D162" s="122" t="s">
        <v>123</v>
      </c>
      <c r="E162" s="123" t="s">
        <v>266</v>
      </c>
      <c r="F162" s="178" t="s">
        <v>267</v>
      </c>
      <c r="G162" s="169"/>
      <c r="H162" s="169"/>
      <c r="I162" s="170"/>
      <c r="J162" s="124" t="s">
        <v>268</v>
      </c>
      <c r="K162" s="125">
        <v>1</v>
      </c>
      <c r="L162" s="171"/>
      <c r="M162" s="170"/>
      <c r="N162" s="171">
        <f>ROUND(L162*K162,2)</f>
        <v>0</v>
      </c>
      <c r="O162" s="169"/>
      <c r="P162" s="169"/>
      <c r="Q162" s="170"/>
      <c r="R162" s="21"/>
      <c r="S162" s="19"/>
      <c r="T162" s="126" t="s">
        <v>5</v>
      </c>
      <c r="U162" s="31" t="s">
        <v>45</v>
      </c>
      <c r="V162" s="127">
        <v>0</v>
      </c>
      <c r="W162" s="127">
        <f>V162*K162</f>
        <v>0</v>
      </c>
      <c r="X162" s="127">
        <v>0</v>
      </c>
      <c r="Y162" s="127">
        <f>X162*K162</f>
        <v>0</v>
      </c>
      <c r="Z162" s="127">
        <v>0</v>
      </c>
      <c r="AA162" s="128">
        <f>Z162*K162</f>
        <v>0</v>
      </c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7" t="s">
        <v>269</v>
      </c>
      <c r="AS162" s="19"/>
      <c r="AT162" s="7" t="s">
        <v>123</v>
      </c>
      <c r="AU162" s="7" t="s">
        <v>31</v>
      </c>
      <c r="AV162" s="19"/>
      <c r="AW162" s="19"/>
      <c r="AX162" s="19"/>
      <c r="AY162" s="7" t="s">
        <v>122</v>
      </c>
      <c r="AZ162" s="19"/>
      <c r="BA162" s="19"/>
      <c r="BB162" s="19"/>
      <c r="BC162" s="19"/>
      <c r="BD162" s="19"/>
      <c r="BE162" s="129">
        <f>IF(U162="základní",N162,0)</f>
        <v>0</v>
      </c>
      <c r="BF162" s="129">
        <f>IF(U162="snížená",N162,0)</f>
        <v>0</v>
      </c>
      <c r="BG162" s="129">
        <f>IF(U162="zákl. přenesená",N162,0)</f>
        <v>0</v>
      </c>
      <c r="BH162" s="129">
        <f>IF(U162="sníž. přenesená",N162,0)</f>
        <v>0</v>
      </c>
      <c r="BI162" s="129">
        <f>IF(U162="nulová",N162,0)</f>
        <v>0</v>
      </c>
      <c r="BJ162" s="7" t="s">
        <v>103</v>
      </c>
      <c r="BK162" s="129">
        <f>ROUND(L162*K162,2)</f>
        <v>0</v>
      </c>
      <c r="BL162" s="7" t="s">
        <v>269</v>
      </c>
      <c r="BM162" s="7" t="s">
        <v>270</v>
      </c>
      <c r="BN162" s="19"/>
    </row>
    <row r="163" spans="1:66" ht="29.25" customHeight="1">
      <c r="A163" s="111"/>
      <c r="B163" s="112"/>
      <c r="C163" s="111"/>
      <c r="D163" s="121" t="s">
        <v>78</v>
      </c>
      <c r="E163" s="121"/>
      <c r="F163" s="121"/>
      <c r="G163" s="121"/>
      <c r="H163" s="121"/>
      <c r="I163" s="121"/>
      <c r="J163" s="121"/>
      <c r="K163" s="121"/>
      <c r="L163" s="121"/>
      <c r="M163" s="121"/>
      <c r="N163" s="172">
        <f>BK163</f>
        <v>0</v>
      </c>
      <c r="O163" s="169"/>
      <c r="P163" s="169"/>
      <c r="Q163" s="169"/>
      <c r="R163" s="114"/>
      <c r="S163" s="111"/>
      <c r="T163" s="115"/>
      <c r="U163" s="111"/>
      <c r="V163" s="111"/>
      <c r="W163" s="116">
        <f>W164</f>
        <v>0</v>
      </c>
      <c r="X163" s="111"/>
      <c r="Y163" s="116">
        <f>Y164</f>
        <v>0</v>
      </c>
      <c r="Z163" s="111"/>
      <c r="AA163" s="117">
        <f>AA164</f>
        <v>0</v>
      </c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8" t="s">
        <v>139</v>
      </c>
      <c r="AS163" s="111"/>
      <c r="AT163" s="119" t="s">
        <v>98</v>
      </c>
      <c r="AU163" s="119" t="s">
        <v>103</v>
      </c>
      <c r="AV163" s="111"/>
      <c r="AW163" s="111"/>
      <c r="AX163" s="111"/>
      <c r="AY163" s="118" t="s">
        <v>122</v>
      </c>
      <c r="AZ163" s="111"/>
      <c r="BA163" s="111"/>
      <c r="BB163" s="111"/>
      <c r="BC163" s="111"/>
      <c r="BD163" s="111"/>
      <c r="BE163" s="111"/>
      <c r="BF163" s="111"/>
      <c r="BG163" s="111"/>
      <c r="BH163" s="111"/>
      <c r="BI163" s="111"/>
      <c r="BJ163" s="111"/>
      <c r="BK163" s="120">
        <f>BK164</f>
        <v>0</v>
      </c>
      <c r="BL163" s="111"/>
      <c r="BM163" s="111"/>
      <c r="BN163" s="111"/>
    </row>
    <row r="164" spans="1:66" ht="16.5" customHeight="1">
      <c r="A164" s="19"/>
      <c r="B164" s="20"/>
      <c r="C164" s="122" t="s">
        <v>271</v>
      </c>
      <c r="D164" s="122" t="s">
        <v>123</v>
      </c>
      <c r="E164" s="123" t="s">
        <v>272</v>
      </c>
      <c r="F164" s="178" t="s">
        <v>273</v>
      </c>
      <c r="G164" s="169"/>
      <c r="H164" s="169"/>
      <c r="I164" s="170"/>
      <c r="J164" s="124" t="s">
        <v>268</v>
      </c>
      <c r="K164" s="125">
        <v>1</v>
      </c>
      <c r="L164" s="171"/>
      <c r="M164" s="170"/>
      <c r="N164" s="171">
        <f>ROUND(L164*K164,2)</f>
        <v>0</v>
      </c>
      <c r="O164" s="169"/>
      <c r="P164" s="169"/>
      <c r="Q164" s="170"/>
      <c r="R164" s="21"/>
      <c r="S164" s="19"/>
      <c r="T164" s="126" t="s">
        <v>5</v>
      </c>
      <c r="U164" s="134" t="s">
        <v>45</v>
      </c>
      <c r="V164" s="135">
        <v>0</v>
      </c>
      <c r="W164" s="135">
        <f>V164*K164</f>
        <v>0</v>
      </c>
      <c r="X164" s="135">
        <v>0</v>
      </c>
      <c r="Y164" s="135">
        <f>X164*K164</f>
        <v>0</v>
      </c>
      <c r="Z164" s="135">
        <v>0</v>
      </c>
      <c r="AA164" s="136">
        <f>Z164*K164</f>
        <v>0</v>
      </c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7" t="s">
        <v>269</v>
      </c>
      <c r="AS164" s="19"/>
      <c r="AT164" s="7" t="s">
        <v>123</v>
      </c>
      <c r="AU164" s="7" t="s">
        <v>31</v>
      </c>
      <c r="AV164" s="19"/>
      <c r="AW164" s="19"/>
      <c r="AX164" s="19"/>
      <c r="AY164" s="7" t="s">
        <v>122</v>
      </c>
      <c r="AZ164" s="19"/>
      <c r="BA164" s="19"/>
      <c r="BB164" s="19"/>
      <c r="BC164" s="19"/>
      <c r="BD164" s="19"/>
      <c r="BE164" s="129">
        <f>IF(U164="základní",N164,0)</f>
        <v>0</v>
      </c>
      <c r="BF164" s="129">
        <f>IF(U164="snížená",N164,0)</f>
        <v>0</v>
      </c>
      <c r="BG164" s="129">
        <f>IF(U164="zákl. přenesená",N164,0)</f>
        <v>0</v>
      </c>
      <c r="BH164" s="129">
        <f>IF(U164="sníž. přenesená",N164,0)</f>
        <v>0</v>
      </c>
      <c r="BI164" s="129">
        <f>IF(U164="nulová",N164,0)</f>
        <v>0</v>
      </c>
      <c r="BJ164" s="7" t="s">
        <v>103</v>
      </c>
      <c r="BK164" s="129">
        <f>ROUND(L164*K164,2)</f>
        <v>0</v>
      </c>
      <c r="BL164" s="7" t="s">
        <v>269</v>
      </c>
      <c r="BM164" s="7" t="s">
        <v>274</v>
      </c>
      <c r="BN164" s="19"/>
    </row>
    <row r="165" spans="1:66" ht="6.75" customHeight="1">
      <c r="A165" s="19"/>
      <c r="B165" s="54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6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</row>
    <row r="166" spans="1:66" ht="15.75" customHeight="1"/>
    <row r="167" spans="1:66" ht="15.75" customHeight="1"/>
    <row r="168" spans="1:66" ht="15.75" customHeight="1"/>
    <row r="169" spans="1:66" ht="15.75" customHeight="1"/>
    <row r="170" spans="1:66" ht="15.75" customHeight="1"/>
    <row r="171" spans="1:66" ht="15.75" customHeight="1"/>
    <row r="172" spans="1:66" ht="15.75" customHeight="1"/>
    <row r="173" spans="1:66" ht="15.75" customHeight="1"/>
    <row r="174" spans="1:66" ht="15.75" customHeight="1"/>
    <row r="175" spans="1:66" ht="15.75" customHeight="1"/>
    <row r="176" spans="1:6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9">
    <mergeCell ref="L134:M134"/>
    <mergeCell ref="L136:M136"/>
    <mergeCell ref="L141:M141"/>
    <mergeCell ref="L142:M142"/>
    <mergeCell ref="L138:M138"/>
    <mergeCell ref="L139:M139"/>
    <mergeCell ref="L140:M140"/>
    <mergeCell ref="L131:M131"/>
    <mergeCell ref="L133:M133"/>
    <mergeCell ref="F145:I145"/>
    <mergeCell ref="F146:I146"/>
    <mergeCell ref="F141:I141"/>
    <mergeCell ref="F138:I138"/>
    <mergeCell ref="F139:I139"/>
    <mergeCell ref="F140:I140"/>
    <mergeCell ref="F134:I134"/>
    <mergeCell ref="F136:I136"/>
    <mergeCell ref="F137:I137"/>
    <mergeCell ref="L127:M127"/>
    <mergeCell ref="N127:Q127"/>
    <mergeCell ref="L128:M128"/>
    <mergeCell ref="N128:Q128"/>
    <mergeCell ref="L129:M129"/>
    <mergeCell ref="N129:Q129"/>
    <mergeCell ref="L123:M123"/>
    <mergeCell ref="N123:Q123"/>
    <mergeCell ref="L124:M124"/>
    <mergeCell ref="N97:Q97"/>
    <mergeCell ref="N85:Q85"/>
    <mergeCell ref="N87:Q87"/>
    <mergeCell ref="O17:P17"/>
    <mergeCell ref="O19:P19"/>
    <mergeCell ref="M26:P26"/>
    <mergeCell ref="M27:P27"/>
    <mergeCell ref="M35:P35"/>
    <mergeCell ref="N93:Q93"/>
    <mergeCell ref="N94:Q94"/>
    <mergeCell ref="N95:Q95"/>
    <mergeCell ref="N96:Q96"/>
    <mergeCell ref="N89:Q89"/>
    <mergeCell ref="N90:Q90"/>
    <mergeCell ref="N91:Q91"/>
    <mergeCell ref="N92:Q92"/>
    <mergeCell ref="M82:Q82"/>
    <mergeCell ref="M83:Q83"/>
    <mergeCell ref="N88:Q88"/>
    <mergeCell ref="L116:M116"/>
    <mergeCell ref="N116:Q116"/>
    <mergeCell ref="C107:Q107"/>
    <mergeCell ref="F109:P109"/>
    <mergeCell ref="F116:I116"/>
    <mergeCell ref="L121:M121"/>
    <mergeCell ref="L122:M122"/>
    <mergeCell ref="N122:Q122"/>
    <mergeCell ref="N99:Q99"/>
    <mergeCell ref="L101:Q101"/>
    <mergeCell ref="M111:P111"/>
    <mergeCell ref="S2:AC2"/>
    <mergeCell ref="O10:P10"/>
    <mergeCell ref="O11:P11"/>
    <mergeCell ref="O13:P13"/>
    <mergeCell ref="O14:P14"/>
    <mergeCell ref="M31:P31"/>
    <mergeCell ref="M32:P32"/>
    <mergeCell ref="H33:J33"/>
    <mergeCell ref="M33:P33"/>
    <mergeCell ref="C2:Q2"/>
    <mergeCell ref="C4:Q4"/>
    <mergeCell ref="L37:P37"/>
    <mergeCell ref="H1:K1"/>
    <mergeCell ref="H32:J32"/>
    <mergeCell ref="H35:J35"/>
    <mergeCell ref="O20:P20"/>
    <mergeCell ref="E23:L23"/>
    <mergeCell ref="F6:P6"/>
    <mergeCell ref="O8:P8"/>
    <mergeCell ref="H34:J34"/>
    <mergeCell ref="M34:P34"/>
    <mergeCell ref="L148:M148"/>
    <mergeCell ref="F144:I144"/>
    <mergeCell ref="F142:I142"/>
    <mergeCell ref="F143:I143"/>
    <mergeCell ref="L143:M143"/>
    <mergeCell ref="L137:M137"/>
    <mergeCell ref="L146:M146"/>
    <mergeCell ref="M29:P29"/>
    <mergeCell ref="O16:P16"/>
    <mergeCell ref="M80:P80"/>
    <mergeCell ref="C76:Q76"/>
    <mergeCell ref="F78:P78"/>
    <mergeCell ref="C85:G85"/>
    <mergeCell ref="H31:J31"/>
    <mergeCell ref="M113:Q113"/>
    <mergeCell ref="M114:Q114"/>
    <mergeCell ref="N147:Q147"/>
    <mergeCell ref="N148:Q148"/>
    <mergeCell ref="N144:Q144"/>
    <mergeCell ref="N141:Q141"/>
    <mergeCell ref="N142:Q142"/>
    <mergeCell ref="N143:Q143"/>
    <mergeCell ref="N138:Q138"/>
    <mergeCell ref="N139:Q139"/>
    <mergeCell ref="F150:I150"/>
    <mergeCell ref="F151:I151"/>
    <mergeCell ref="F149:I149"/>
    <mergeCell ref="F155:I155"/>
    <mergeCell ref="F156:I156"/>
    <mergeCell ref="F147:I147"/>
    <mergeCell ref="F148:I148"/>
    <mergeCell ref="F164:I164"/>
    <mergeCell ref="F157:I157"/>
    <mergeCell ref="F159:I159"/>
    <mergeCell ref="F162:I162"/>
    <mergeCell ref="F154:I154"/>
    <mergeCell ref="F153:I153"/>
    <mergeCell ref="F127:I127"/>
    <mergeCell ref="F126:I126"/>
    <mergeCell ref="F120:I120"/>
    <mergeCell ref="F121:I121"/>
    <mergeCell ref="F131:I131"/>
    <mergeCell ref="F133:I133"/>
    <mergeCell ref="F128:I128"/>
    <mergeCell ref="F129:I129"/>
    <mergeCell ref="F122:I122"/>
    <mergeCell ref="F123:I123"/>
    <mergeCell ref="F124:I124"/>
    <mergeCell ref="F130:I130"/>
    <mergeCell ref="N117:Q117"/>
    <mergeCell ref="N164:Q164"/>
    <mergeCell ref="N118:Q118"/>
    <mergeCell ref="N163:Q163"/>
    <mergeCell ref="N162:Q162"/>
    <mergeCell ref="N157:Q157"/>
    <mergeCell ref="L157:M157"/>
    <mergeCell ref="L159:M159"/>
    <mergeCell ref="L154:M154"/>
    <mergeCell ref="N154:Q154"/>
    <mergeCell ref="L155:M155"/>
    <mergeCell ref="L156:M156"/>
    <mergeCell ref="L150:M150"/>
    <mergeCell ref="L151:M151"/>
    <mergeCell ref="L153:M153"/>
    <mergeCell ref="L149:M149"/>
    <mergeCell ref="L126:M126"/>
    <mergeCell ref="L120:M120"/>
    <mergeCell ref="L130:M130"/>
    <mergeCell ref="L144:M144"/>
    <mergeCell ref="L145:M145"/>
    <mergeCell ref="L164:M164"/>
    <mergeCell ref="L162:M162"/>
    <mergeCell ref="L147:M147"/>
    <mergeCell ref="N159:Q159"/>
    <mergeCell ref="N158:Q158"/>
    <mergeCell ref="N152:Q152"/>
    <mergeCell ref="N145:Q145"/>
    <mergeCell ref="N146:Q146"/>
    <mergeCell ref="N160:Q160"/>
    <mergeCell ref="N161:Q161"/>
    <mergeCell ref="N119:Q119"/>
    <mergeCell ref="N120:Q120"/>
    <mergeCell ref="N121:Q121"/>
    <mergeCell ref="N155:Q155"/>
    <mergeCell ref="N156:Q156"/>
    <mergeCell ref="N150:Q150"/>
    <mergeCell ref="N151:Q151"/>
    <mergeCell ref="N153:Q153"/>
    <mergeCell ref="N149:Q149"/>
    <mergeCell ref="N131:Q131"/>
    <mergeCell ref="N133:Q133"/>
    <mergeCell ref="N140:Q140"/>
    <mergeCell ref="N134:Q134"/>
    <mergeCell ref="N135:Q135"/>
    <mergeCell ref="N136:Q136"/>
    <mergeCell ref="N137:Q137"/>
    <mergeCell ref="N124:Q124"/>
    <mergeCell ref="N132:Q132"/>
    <mergeCell ref="N130:Q130"/>
    <mergeCell ref="N125:Q125"/>
    <mergeCell ref="N126:Q126"/>
  </mergeCells>
  <pageMargins left="0.58333330000000005" right="0.58333330000000005" top="0.5" bottom="0.46666669999999999" header="0" footer="0"/>
  <pageSetup paperSize="9" orientation="portrait"/>
  <headerFooter>
    <oddFooter>&amp;CStrana &amp;P 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Rekapitulace stavby</vt:lpstr>
      <vt:lpstr>001 - Úholičky - oprava k...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Starostka</cp:lastModifiedBy>
  <dcterms:modified xsi:type="dcterms:W3CDTF">2019-01-31T09:31:56Z</dcterms:modified>
</cp:coreProperties>
</file>